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fk58\Desktop\"/>
    </mc:Choice>
  </mc:AlternateContent>
  <bookViews>
    <workbookView xWindow="0" yWindow="0" windowWidth="18870" windowHeight="7590" activeTab="2"/>
  </bookViews>
  <sheets>
    <sheet name="Yield per Vine - Tank Calc" sheetId="6" r:id="rId1"/>
    <sheet name="Yield per Acre - Tank Calc" sheetId="4" r:id="rId2"/>
    <sheet name="Production Establishment Cost " sheetId="2"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3" i="4" l="1"/>
  <c r="P33" i="4"/>
  <c r="O33" i="4"/>
  <c r="N33" i="4"/>
  <c r="M33" i="4"/>
  <c r="L33" i="4"/>
  <c r="K33" i="4"/>
  <c r="J33" i="4"/>
  <c r="I33" i="4"/>
  <c r="H33" i="4"/>
  <c r="G33" i="4"/>
  <c r="R29" i="6" l="1"/>
  <c r="R21" i="6"/>
  <c r="R19" i="6"/>
  <c r="R18" i="6"/>
  <c r="Q33" i="6"/>
  <c r="P33" i="6"/>
  <c r="O33" i="6"/>
  <c r="N33" i="6"/>
  <c r="M33" i="6"/>
  <c r="L33" i="6"/>
  <c r="K33" i="6"/>
  <c r="J33" i="6"/>
  <c r="I33" i="6"/>
  <c r="H33" i="6"/>
  <c r="G33" i="6"/>
  <c r="D32" i="6"/>
  <c r="E32" i="6" s="1"/>
  <c r="R32" i="6" s="1"/>
  <c r="D31" i="6"/>
  <c r="E31" i="6" s="1"/>
  <c r="R31" i="6" s="1"/>
  <c r="D30" i="6"/>
  <c r="E30" i="6" s="1"/>
  <c r="R30" i="6" s="1"/>
  <c r="D29" i="6"/>
  <c r="E29" i="6" s="1"/>
  <c r="D28" i="6"/>
  <c r="E28" i="6" s="1"/>
  <c r="R28" i="6" s="1"/>
  <c r="D27" i="6"/>
  <c r="E27" i="6" s="1"/>
  <c r="R27" i="6" s="1"/>
  <c r="D26" i="6"/>
  <c r="E26" i="6" s="1"/>
  <c r="R26" i="6" s="1"/>
  <c r="D25" i="6"/>
  <c r="E25" i="6" s="1"/>
  <c r="R25" i="6" s="1"/>
  <c r="D24" i="6"/>
  <c r="E24" i="6" s="1"/>
  <c r="R24" i="6" s="1"/>
  <c r="D23" i="6"/>
  <c r="E23" i="6" s="1"/>
  <c r="R23" i="6" s="1"/>
  <c r="D22" i="6"/>
  <c r="E22" i="6" s="1"/>
  <c r="R22" i="6" s="1"/>
  <c r="D21" i="6"/>
  <c r="E21" i="6" s="1"/>
  <c r="D20" i="6"/>
  <c r="E20" i="6" s="1"/>
  <c r="R20" i="6" s="1"/>
  <c r="D19" i="6"/>
  <c r="E19" i="6" s="1"/>
  <c r="D18" i="6"/>
  <c r="E18" i="6" s="1"/>
  <c r="D17" i="6"/>
  <c r="E17" i="6" s="1"/>
  <c r="R17" i="6" s="1"/>
  <c r="D16" i="6"/>
  <c r="E16" i="6" s="1"/>
  <c r="R16" i="6" s="1"/>
  <c r="D15" i="6"/>
  <c r="E15" i="6" s="1"/>
  <c r="R15" i="6" s="1"/>
  <c r="D14" i="6"/>
  <c r="E14" i="6" s="1"/>
  <c r="R14" i="6" s="1"/>
  <c r="D13" i="6"/>
  <c r="E13" i="6" s="1"/>
  <c r="R13" i="6" s="1"/>
  <c r="D12" i="6"/>
  <c r="E12" i="6" s="1"/>
  <c r="R12" i="6" s="1"/>
  <c r="D11" i="6"/>
  <c r="E11" i="6" s="1"/>
  <c r="R11" i="6" s="1"/>
  <c r="D10" i="6"/>
  <c r="E10" i="6" s="1"/>
  <c r="R10" i="6" s="1"/>
  <c r="D9" i="6"/>
  <c r="E9" i="6" s="1"/>
  <c r="R9" i="6" s="1"/>
  <c r="F9" i="6" l="1"/>
  <c r="F13" i="6"/>
  <c r="F21" i="6"/>
  <c r="F29" i="6"/>
  <c r="F14" i="6"/>
  <c r="F22" i="6"/>
  <c r="F30" i="6"/>
  <c r="E33" i="6"/>
  <c r="F15" i="6"/>
  <c r="F23" i="6"/>
  <c r="F31" i="6"/>
  <c r="F16" i="6"/>
  <c r="F24" i="6"/>
  <c r="F32" i="6"/>
  <c r="F17" i="6"/>
  <c r="F25" i="6"/>
  <c r="F10" i="6"/>
  <c r="F18" i="6"/>
  <c r="F26" i="6"/>
  <c r="F11" i="6"/>
  <c r="F19" i="6"/>
  <c r="F27" i="6"/>
  <c r="F12" i="6"/>
  <c r="F20" i="6"/>
  <c r="F28" i="6"/>
  <c r="E105" i="2"/>
  <c r="E106" i="2"/>
  <c r="E107" i="2"/>
  <c r="E108" i="2"/>
  <c r="E109" i="2"/>
  <c r="E132" i="2" s="1"/>
  <c r="E141" i="2" s="1"/>
  <c r="E110" i="2"/>
  <c r="E111" i="2"/>
  <c r="E112" i="2"/>
  <c r="E113" i="2"/>
  <c r="E114" i="2"/>
  <c r="E115" i="2"/>
  <c r="E116" i="2"/>
  <c r="E117" i="2"/>
  <c r="E118" i="2"/>
  <c r="E119" i="2"/>
  <c r="E120" i="2"/>
  <c r="E121" i="2"/>
  <c r="E122" i="2"/>
  <c r="E123" i="2"/>
  <c r="E124" i="2"/>
  <c r="E125" i="2"/>
  <c r="E126" i="2"/>
  <c r="E127" i="2"/>
  <c r="E128" i="2"/>
  <c r="E129" i="2"/>
  <c r="E130" i="2"/>
  <c r="E131" i="2"/>
  <c r="E87" i="2"/>
  <c r="E86" i="2"/>
  <c r="E102" i="2" s="1"/>
  <c r="E140" i="2" s="1"/>
  <c r="E88" i="2"/>
  <c r="E89" i="2"/>
  <c r="E90" i="2"/>
  <c r="E91" i="2"/>
  <c r="E92" i="2"/>
  <c r="E93" i="2"/>
  <c r="E94" i="2"/>
  <c r="E95" i="2"/>
  <c r="E96" i="2"/>
  <c r="E97" i="2"/>
  <c r="E98" i="2"/>
  <c r="E99" i="2"/>
  <c r="E100" i="2"/>
  <c r="E101" i="2"/>
  <c r="E75" i="2"/>
  <c r="E76" i="2"/>
  <c r="E83" i="2" s="1"/>
  <c r="E139" i="2" s="1"/>
  <c r="E77" i="2"/>
  <c r="E78" i="2"/>
  <c r="E79" i="2"/>
  <c r="E80" i="2"/>
  <c r="E81" i="2"/>
  <c r="E82" i="2"/>
  <c r="E60" i="2"/>
  <c r="E56" i="2"/>
  <c r="E62" i="2"/>
  <c r="E63" i="2"/>
  <c r="E64" i="2"/>
  <c r="E65" i="2"/>
  <c r="E67" i="2"/>
  <c r="E68" i="2"/>
  <c r="E69" i="2"/>
  <c r="E70" i="2"/>
  <c r="E71" i="2"/>
  <c r="E54" i="2"/>
  <c r="E55" i="2"/>
  <c r="E57" i="2"/>
  <c r="E72" i="2" s="1"/>
  <c r="E138" i="2" s="1"/>
  <c r="E58" i="2"/>
  <c r="E59" i="2"/>
  <c r="E61" i="2"/>
  <c r="E66" i="2"/>
  <c r="E48" i="2"/>
  <c r="E46" i="2"/>
  <c r="E47" i="2"/>
  <c r="E49" i="2"/>
  <c r="E50" i="2"/>
  <c r="E51" i="2"/>
  <c r="E137" i="2" s="1"/>
  <c r="E38" i="2"/>
  <c r="E21" i="2"/>
  <c r="E35" i="2"/>
  <c r="E39" i="2"/>
  <c r="E19" i="2"/>
  <c r="E43" i="2" s="1"/>
  <c r="E136" i="2" s="1"/>
  <c r="E20" i="2"/>
  <c r="E22" i="2"/>
  <c r="E23" i="2"/>
  <c r="E24" i="2"/>
  <c r="E25" i="2"/>
  <c r="E26" i="2"/>
  <c r="E27" i="2"/>
  <c r="E28" i="2"/>
  <c r="E29" i="2"/>
  <c r="E30" i="2"/>
  <c r="E31" i="2"/>
  <c r="E32" i="2"/>
  <c r="E33" i="2"/>
  <c r="E34" i="2"/>
  <c r="E36" i="2"/>
  <c r="E37" i="2"/>
  <c r="E40" i="2"/>
  <c r="E41" i="2"/>
  <c r="E42" i="2"/>
  <c r="E9" i="2"/>
  <c r="E7" i="2"/>
  <c r="E8" i="2"/>
  <c r="E16" i="2" s="1"/>
  <c r="E135" i="2" s="1"/>
  <c r="E142" i="2" s="1"/>
  <c r="E10" i="2"/>
  <c r="E13" i="2"/>
  <c r="E11" i="2"/>
  <c r="E12" i="2"/>
  <c r="E14" i="2"/>
  <c r="E15" i="2"/>
  <c r="D12" i="4"/>
  <c r="E12" i="4" s="1"/>
  <c r="D9" i="4"/>
  <c r="E9" i="4" s="1"/>
  <c r="R9" i="4" s="1"/>
  <c r="D10" i="4"/>
  <c r="E10" i="4" s="1"/>
  <c r="D11" i="4"/>
  <c r="E11" i="4" s="1"/>
  <c r="D13" i="4"/>
  <c r="E13" i="4" s="1"/>
  <c r="D14" i="4"/>
  <c r="E14" i="4" s="1"/>
  <c r="D15" i="4"/>
  <c r="E15" i="4" s="1"/>
  <c r="D16" i="4"/>
  <c r="E16" i="4" s="1"/>
  <c r="D17" i="4"/>
  <c r="E17" i="4" s="1"/>
  <c r="D18" i="4"/>
  <c r="E18" i="4"/>
  <c r="D19" i="4"/>
  <c r="E19" i="4" s="1"/>
  <c r="D20" i="4"/>
  <c r="E20" i="4" s="1"/>
  <c r="D21" i="4"/>
  <c r="E21" i="4" s="1"/>
  <c r="D22" i="4"/>
  <c r="E22" i="4" s="1"/>
  <c r="D23" i="4"/>
  <c r="E23" i="4"/>
  <c r="D24" i="4"/>
  <c r="E24" i="4" s="1"/>
  <c r="D25" i="4"/>
  <c r="E25" i="4" s="1"/>
  <c r="D26" i="4"/>
  <c r="E26" i="4" s="1"/>
  <c r="D27" i="4"/>
  <c r="E27" i="4" s="1"/>
  <c r="D28" i="4"/>
  <c r="E28" i="4" s="1"/>
  <c r="D29" i="4"/>
  <c r="E29" i="4" s="1"/>
  <c r="D30" i="4"/>
  <c r="E30" i="4" s="1"/>
  <c r="D31" i="4"/>
  <c r="E31" i="4" s="1"/>
  <c r="D32" i="4"/>
  <c r="E32" i="4" s="1"/>
  <c r="F29" i="4" l="1"/>
  <c r="R29" i="4"/>
  <c r="F13" i="4"/>
  <c r="R13" i="4"/>
  <c r="F11" i="4"/>
  <c r="R11" i="4"/>
  <c r="F10" i="4"/>
  <c r="R10" i="4"/>
  <c r="F31" i="4"/>
  <c r="R31" i="4"/>
  <c r="F30" i="4"/>
  <c r="R30" i="4"/>
  <c r="F23" i="4"/>
  <c r="R23" i="4"/>
  <c r="F17" i="4"/>
  <c r="R17" i="4"/>
  <c r="F12" i="4"/>
  <c r="R12" i="4"/>
  <c r="F27" i="4"/>
  <c r="R27" i="4"/>
  <c r="F18" i="4"/>
  <c r="R18" i="4"/>
  <c r="F16" i="4"/>
  <c r="R16" i="4"/>
  <c r="F20" i="4"/>
  <c r="R20" i="4"/>
  <c r="F19" i="4"/>
  <c r="R19" i="4"/>
  <c r="F32" i="4"/>
  <c r="R32" i="4"/>
  <c r="F22" i="4"/>
  <c r="R22" i="4"/>
  <c r="F26" i="4"/>
  <c r="R26" i="4"/>
  <c r="F25" i="4"/>
  <c r="R25" i="4"/>
  <c r="F24" i="4"/>
  <c r="R24" i="4"/>
  <c r="F15" i="4"/>
  <c r="R15" i="4"/>
  <c r="F28" i="4"/>
  <c r="R28" i="4"/>
  <c r="F14" i="4"/>
  <c r="R14" i="4"/>
  <c r="F21" i="4"/>
  <c r="R21" i="4"/>
  <c r="F9" i="4"/>
  <c r="F33" i="6"/>
  <c r="F34" i="6" s="1"/>
  <c r="E33" i="4"/>
  <c r="F33" i="4" l="1"/>
  <c r="F34" i="4" s="1"/>
</calcChain>
</file>

<file path=xl/sharedStrings.xml><?xml version="1.0" encoding="utf-8"?>
<sst xmlns="http://schemas.openxmlformats.org/spreadsheetml/2006/main" count="328" uniqueCount="216">
  <si>
    <t>Equipment</t>
  </si>
  <si>
    <t>Estimated Cost/Unit ($)</t>
  </si>
  <si>
    <t>Total Estimated Cost ($)</t>
  </si>
  <si>
    <t>Size/Info</t>
  </si>
  <si>
    <t>Crusher/Desteemer Stand</t>
  </si>
  <si>
    <t>Hydro Bladder Press</t>
  </si>
  <si>
    <t>90 L/23gal</t>
  </si>
  <si>
    <t>32gal</t>
  </si>
  <si>
    <t>55gal</t>
  </si>
  <si>
    <t>Must Pump</t>
  </si>
  <si>
    <t>Flow Rate 0-100 gal per min</t>
  </si>
  <si>
    <t>Transfer Pump</t>
  </si>
  <si>
    <t xml:space="preserve">Stainless Steel Tanks </t>
  </si>
  <si>
    <t>300L/79gal</t>
  </si>
  <si>
    <t>317 gal per hour</t>
  </si>
  <si>
    <t>158 gal per hour</t>
  </si>
  <si>
    <t>79 gal per hour</t>
  </si>
  <si>
    <t>71 gal per hour</t>
  </si>
  <si>
    <t>Bottles</t>
  </si>
  <si>
    <t>750ml (case)</t>
  </si>
  <si>
    <t>375ml (case)</t>
  </si>
  <si>
    <t>Floor Corker</t>
  </si>
  <si>
    <t xml:space="preserve">Heat Capsule Shrinker </t>
  </si>
  <si>
    <t xml:space="preserve">manual </t>
  </si>
  <si>
    <t>200L/53gal</t>
  </si>
  <si>
    <t>500L/132gal</t>
  </si>
  <si>
    <t>600L/158gal</t>
  </si>
  <si>
    <t>1000L/264gal</t>
  </si>
  <si>
    <t>650L/172gal</t>
  </si>
  <si>
    <t>1500L/396gal</t>
  </si>
  <si>
    <t>2000L/528gal</t>
  </si>
  <si>
    <t>250L/66gal</t>
  </si>
  <si>
    <t>160L/42gal</t>
  </si>
  <si>
    <t>300 gal per hour</t>
  </si>
  <si>
    <t>1,200 bottles per hour</t>
  </si>
  <si>
    <t>Corks</t>
  </si>
  <si>
    <t>100L/26gal</t>
  </si>
  <si>
    <t>150L/39gal</t>
  </si>
  <si>
    <t>400L/104gal</t>
  </si>
  <si>
    <t>23 gpm</t>
  </si>
  <si>
    <t>40L/10gal</t>
  </si>
  <si>
    <t>80L/21gal</t>
  </si>
  <si>
    <t>700L/184gal</t>
  </si>
  <si>
    <t>1,000L/264gal</t>
  </si>
  <si>
    <t>Bottle Rinser</t>
  </si>
  <si>
    <t>Bottle Drain Tree</t>
  </si>
  <si>
    <t xml:space="preserve">80 Bottles </t>
  </si>
  <si>
    <t>Cleaning Powder</t>
  </si>
  <si>
    <t xml:space="preserve">50 lbs </t>
  </si>
  <si>
    <t>Bentonite</t>
  </si>
  <si>
    <t xml:space="preserve">Malic Acid </t>
  </si>
  <si>
    <t>Potassium Sorbate</t>
  </si>
  <si>
    <t xml:space="preserve">Tartaric Acid </t>
  </si>
  <si>
    <t>Glass Carboy</t>
  </si>
  <si>
    <t>5 gal</t>
  </si>
  <si>
    <t>6 gal</t>
  </si>
  <si>
    <t>Potassium Metabisulfite</t>
  </si>
  <si>
    <t xml:space="preserve">3 lbs </t>
  </si>
  <si>
    <t>10 lbs</t>
  </si>
  <si>
    <t>7 lbs</t>
  </si>
  <si>
    <t>8 lbs</t>
  </si>
  <si>
    <t xml:space="preserve">Pectic Enzyme </t>
  </si>
  <si>
    <t>16 oz</t>
  </si>
  <si>
    <t>Yeast Energizer</t>
  </si>
  <si>
    <t>6 lbs</t>
  </si>
  <si>
    <t>Tannin</t>
  </si>
  <si>
    <t>1 kg</t>
  </si>
  <si>
    <t>Siphon</t>
  </si>
  <si>
    <t>Hoses</t>
  </si>
  <si>
    <t>7.9 gal</t>
  </si>
  <si>
    <t xml:space="preserve">Wine Thief </t>
  </si>
  <si>
    <t xml:space="preserve">Lab Equipment </t>
  </si>
  <si>
    <t xml:space="preserve">Scale </t>
  </si>
  <si>
    <t xml:space="preserve">Fermentation Tub </t>
  </si>
  <si>
    <t>Fermentation Tub</t>
  </si>
  <si>
    <t>French Oak Barrel</t>
  </si>
  <si>
    <t>American Oak Barrel</t>
  </si>
  <si>
    <t xml:space="preserve">Basic Chemicals </t>
  </si>
  <si>
    <t xml:space="preserve">Labels (Professional Printed) </t>
  </si>
  <si>
    <t xml:space="preserve">Oak Alternatives </t>
  </si>
  <si>
    <t>Reagent</t>
  </si>
  <si>
    <t>16oz</t>
  </si>
  <si>
    <t>Lab Glassware</t>
  </si>
  <si>
    <t>2.5 ton per hour</t>
  </si>
  <si>
    <t>713L per hour</t>
  </si>
  <si>
    <t>5,500 capacity</t>
  </si>
  <si>
    <t xml:space="preserve">400lb capacity </t>
  </si>
  <si>
    <t xml:space="preserve">Receiving Equipment </t>
  </si>
  <si>
    <t>Fermentation/Storage</t>
  </si>
  <si>
    <t xml:space="preserve">Additonal Tri Clamps and Tasting Valves </t>
  </si>
  <si>
    <t xml:space="preserve">Cellar Equipment </t>
  </si>
  <si>
    <t xml:space="preserve">Funnels </t>
  </si>
  <si>
    <t xml:space="preserve">Bottling Equipment </t>
  </si>
  <si>
    <t>Scale</t>
  </si>
  <si>
    <t>11 lbs</t>
  </si>
  <si>
    <t xml:space="preserve">Refractometer </t>
  </si>
  <si>
    <t xml:space="preserve">Total Receiving Equipment </t>
  </si>
  <si>
    <t xml:space="preserve">Various Options </t>
  </si>
  <si>
    <t>Fermentation Tub/Bucket</t>
  </si>
  <si>
    <t>4 to 6 Spout Gravity Bottle Filler</t>
  </si>
  <si>
    <t xml:space="preserve">Bottle Capsule </t>
  </si>
  <si>
    <t xml:space="preserve">Total Fermentation/Storage Equipment </t>
  </si>
  <si>
    <t xml:space="preserve">Total Cellar Equipment </t>
  </si>
  <si>
    <t>Total Bottling Equipment</t>
  </si>
  <si>
    <t xml:space="preserve">Total Lab Equipment </t>
  </si>
  <si>
    <t>Total Basic Chemicals</t>
  </si>
  <si>
    <t>Grape Variety</t>
  </si>
  <si>
    <t>Total Gallons</t>
  </si>
  <si>
    <t>Niagara</t>
  </si>
  <si>
    <t>Geneva Red</t>
  </si>
  <si>
    <t>Frontenac</t>
  </si>
  <si>
    <t>La Crosse</t>
  </si>
  <si>
    <t>Frontenac Gris</t>
  </si>
  <si>
    <t>Aromella</t>
  </si>
  <si>
    <t>Louise Swenson</t>
  </si>
  <si>
    <t>Cayuga White</t>
  </si>
  <si>
    <t>Leon Millot</t>
  </si>
  <si>
    <t>Baco Noir</t>
  </si>
  <si>
    <t>Marechal Foch</t>
  </si>
  <si>
    <t>Vignoles</t>
  </si>
  <si>
    <t>Edelweiss</t>
  </si>
  <si>
    <t>La Crescent</t>
  </si>
  <si>
    <t>Sabrevois</t>
  </si>
  <si>
    <t>Petite Amie</t>
  </si>
  <si>
    <t>St. Pepin</t>
  </si>
  <si>
    <t>Noiret</t>
  </si>
  <si>
    <t>Marquette</t>
  </si>
  <si>
    <t>Prairie Star</t>
  </si>
  <si>
    <t>ST. Croix</t>
  </si>
  <si>
    <t>Adalmiina</t>
  </si>
  <si>
    <t>MN 1200</t>
  </si>
  <si>
    <t>Landot Noir</t>
  </si>
  <si>
    <t>Total Cases:</t>
  </si>
  <si>
    <t>Number of Acres</t>
  </si>
  <si>
    <t>Labor</t>
  </si>
  <si>
    <t>Building</t>
  </si>
  <si>
    <t xml:space="preserve">Marketing </t>
  </si>
  <si>
    <t>Utilities (fuel, phone, internet, air conditioner, heat, etc.)</t>
  </si>
  <si>
    <t>Association Fees (local, state, and federal)</t>
  </si>
  <si>
    <t xml:space="preserve">Accountant </t>
  </si>
  <si>
    <t>Legal Fees</t>
  </si>
  <si>
    <t xml:space="preserve">Trucking/Transportation </t>
  </si>
  <si>
    <t xml:space="preserve">Distributor </t>
  </si>
  <si>
    <t xml:space="preserve">Property &amp; Liability Insurance </t>
  </si>
  <si>
    <t>Point of Sales</t>
  </si>
  <si>
    <t>Wine Rack</t>
  </si>
  <si>
    <t>Chairs</t>
  </si>
  <si>
    <t>Tables</t>
  </si>
  <si>
    <t>3 years</t>
  </si>
  <si>
    <t xml:space="preserve">Total Winery Establishment Cost </t>
  </si>
  <si>
    <t xml:space="preserve">Additional Cost </t>
  </si>
  <si>
    <t>Yeast</t>
  </si>
  <si>
    <t xml:space="preserve">Yeast </t>
  </si>
  <si>
    <t xml:space="preserve">5 g (good 1 gal to 6 gal must) </t>
  </si>
  <si>
    <t>500 g</t>
  </si>
  <si>
    <t xml:space="preserve">Property Purchase </t>
  </si>
  <si>
    <t>Property Taxes</t>
  </si>
  <si>
    <t>School Taxes</t>
  </si>
  <si>
    <t xml:space="preserve">Wine Dispenser System </t>
  </si>
  <si>
    <t>Add Name</t>
  </si>
  <si>
    <t>Filtration System 6 Plate 20x20cm</t>
  </si>
  <si>
    <t>Filtration System 10 Plate 20x20cm</t>
  </si>
  <si>
    <t>Filtration System 20 Plate 20x20cm</t>
  </si>
  <si>
    <t>Filtration System 30 Plate 20x20cm</t>
  </si>
  <si>
    <t>Filtration System 40 Plate 20x20cm</t>
  </si>
  <si>
    <t>Filtration System 20 Plate 40x40cm</t>
  </si>
  <si>
    <t xml:space="preserve">Pneumatic Corker </t>
  </si>
  <si>
    <t>Label Applicator Semi-Automatic</t>
  </si>
  <si>
    <t xml:space="preserve">Hydrometer </t>
  </si>
  <si>
    <t xml:space="preserve">Licensing Fee </t>
  </si>
  <si>
    <t xml:space="preserve">Three Bay Sink </t>
  </si>
  <si>
    <t xml:space="preserve">Pallet Jack or Hand Cart </t>
  </si>
  <si>
    <t>Crusher/Desteemer Motorized</t>
  </si>
  <si>
    <t>Various Average winery year</t>
  </si>
  <si>
    <t xml:space="preserve">per foot </t>
  </si>
  <si>
    <t xml:space="preserve">2 sided label </t>
  </si>
  <si>
    <t>Various Sizes ($75 for average amount needed)</t>
  </si>
  <si>
    <t>Acid Blend Powder</t>
  </si>
  <si>
    <t>Potassium Bicarbonate</t>
  </si>
  <si>
    <t>Stainless Steel Tank Sizes</t>
  </si>
  <si>
    <t>Number of Vines</t>
  </si>
  <si>
    <t>Potential Yield (lbs)</t>
  </si>
  <si>
    <t>Potential Yield (tons)</t>
  </si>
  <si>
    <t xml:space="preserve">SO2 Tester </t>
  </si>
  <si>
    <t xml:space="preserve">pH and TA Tester </t>
  </si>
  <si>
    <t xml:space="preserve">Ascorbic Acid </t>
  </si>
  <si>
    <t>Production Establishment Costs</t>
  </si>
  <si>
    <t>Enter Qty Here</t>
  </si>
  <si>
    <t>Estimated # of Units</t>
  </si>
  <si>
    <t>Note: Estimated costs are averages from a number of resources. Shipping costs are not factored into the cost of these items. Alternating shades of gray indicate a different piece of equipment, supply, or additional cost item; size options of each piece of equipment, supply, or additional cost item appear in the same shade of gray.</t>
  </si>
  <si>
    <t>Yield per Vine</t>
  </si>
  <si>
    <r>
      <rPr>
        <vertAlign val="superscript"/>
        <sz val="11"/>
        <color theme="1"/>
        <rFont val="Calibri"/>
        <family val="2"/>
        <scheme val="minor"/>
      </rPr>
      <t>2</t>
    </r>
    <r>
      <rPr>
        <sz val="11"/>
        <color theme="1"/>
        <rFont val="Calibri"/>
        <family val="2"/>
        <scheme val="minor"/>
      </rPr>
      <t xml:space="preserve"> Bottles are set to 5 bottles per gallon</t>
    </r>
  </si>
  <si>
    <r>
      <t>Total Bottles (750mL)</t>
    </r>
    <r>
      <rPr>
        <b/>
        <vertAlign val="superscript"/>
        <sz val="12"/>
        <color theme="1"/>
        <rFont val="Calibri"/>
        <family val="2"/>
        <scheme val="minor"/>
      </rPr>
      <t>2</t>
    </r>
  </si>
  <si>
    <t>White fields can be changed. Gray fields cannot be changed and are locked.</t>
  </si>
  <si>
    <t>Yield per Acre</t>
  </si>
  <si>
    <r>
      <t>Average Yield (Tons/acre)</t>
    </r>
    <r>
      <rPr>
        <b/>
        <vertAlign val="superscript"/>
        <sz val="12"/>
        <color theme="1"/>
        <rFont val="Calibri"/>
        <family val="2"/>
        <scheme val="minor"/>
      </rPr>
      <t>1</t>
    </r>
  </si>
  <si>
    <r>
      <t>Average Yield (lb/vine)</t>
    </r>
    <r>
      <rPr>
        <b/>
        <vertAlign val="superscript"/>
        <sz val="12"/>
        <color theme="1"/>
        <rFont val="Calibri"/>
        <family val="2"/>
        <scheme val="minor"/>
      </rPr>
      <t>x</t>
    </r>
  </si>
  <si>
    <t>Total:</t>
  </si>
  <si>
    <t>Stainless Steel Tank Size Calculator</t>
  </si>
  <si>
    <t>Qty SS Tank (100L/26 gal)</t>
  </si>
  <si>
    <t>Qty SS Tank (150L/39 gal)</t>
  </si>
  <si>
    <t>Qty SS Tank (200L/53 gal)</t>
  </si>
  <si>
    <t>Qty SS Tank (300L/79 gal)</t>
  </si>
  <si>
    <t>Qty SS Tank (400L/104 gal)</t>
  </si>
  <si>
    <t>Qty SS Tank (500L/132 gal)</t>
  </si>
  <si>
    <t>Qty SS Tank (600L/158 gal)</t>
  </si>
  <si>
    <t>Qty SS Tank (650L/172 gal)</t>
  </si>
  <si>
    <t>Qty SS Tank (1000L/264 gal)</t>
  </si>
  <si>
    <t>Qty SS Tank (1500L/396 gal)</t>
  </si>
  <si>
    <t>Qty SS Tank (2000L/528 gal)</t>
  </si>
  <si>
    <r>
      <t xml:space="preserve">Balance of Gallons </t>
    </r>
    <r>
      <rPr>
        <b/>
        <sz val="8"/>
        <color theme="1"/>
        <rFont val="Calibri"/>
        <family val="2"/>
        <scheme val="minor"/>
      </rPr>
      <t>(should be negative if you have enough capacity)</t>
    </r>
  </si>
  <si>
    <r>
      <rPr>
        <vertAlign val="superscript"/>
        <sz val="11"/>
        <color theme="1"/>
        <rFont val="Calibri"/>
        <family val="2"/>
        <scheme val="minor"/>
      </rPr>
      <t>1</t>
    </r>
    <r>
      <rPr>
        <sz val="11"/>
        <color theme="1"/>
        <rFont val="Calibri"/>
        <family val="2"/>
        <scheme val="minor"/>
      </rPr>
      <t xml:space="preserve"> Grapevine yield set to average yield of 10 lbs per vine. (You can edit this to match your winery's yield per vine data.)</t>
    </r>
  </si>
  <si>
    <r>
      <rPr>
        <vertAlign val="superscript"/>
        <sz val="11"/>
        <color theme="1"/>
        <rFont val="Calibri"/>
        <family val="2"/>
        <scheme val="minor"/>
      </rPr>
      <t>1</t>
    </r>
    <r>
      <rPr>
        <sz val="11"/>
        <color theme="1"/>
        <rFont val="Calibri"/>
        <family val="2"/>
        <scheme val="minor"/>
      </rPr>
      <t xml:space="preserve"> Grapevine yield set to average yield of 4 tons per acre where 150 gallons = 1 ton. (You can edit this to match your winery's yield per acre data.)</t>
    </r>
  </si>
  <si>
    <t xml:space="preserve">The Yield per Vine spreadsheet allows you to change the grape variety, average yield, and number of vines to help determine potential yield (lbs.), total gallons per variety, total gallons overall, number of bottles needed, and total number of cases. This information will help determine the necessary equipment for production and if there will be enough production capacity to cover the cost of your winery.  </t>
  </si>
  <si>
    <t xml:space="preserve">The Tank Size Calculator  can be used to determine what size stainless tank(s) will be required to meet production capacity. The last column on the spreadsheet will show negative numbers if the tank size(s) will be sufficient to meet capacity for that particular grape variety. The bottom two rows of the spreadsheet will provide the number of cases and bottles that are required. </t>
  </si>
  <si>
    <t>The Yield per Acre spreadsheets allows you to change the grape variety name, average yield (T/acre), and number of acres to help determining potential yield (tons), total gallons per variety, total gallons overall, number of bottles needed, and total number of cases.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</si>
</sst>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9" x14ac:knownFonts="1">
    <font>
      <sz val="11"/>
      <color theme="1"/>
      <name val="Calibri"/>
      <family val="2"/>
      <scheme val="minor"/>
    </font>
    <font>
      <b/>
      <sz val="12"/>
      <color theme="1"/>
      <name val="Calibri"/>
      <family val="2"/>
      <scheme val="minor"/>
    </font>
    <font>
      <b/>
      <sz val="11"/>
      <color theme="1"/>
      <name val="Calibri"/>
      <family val="2"/>
      <scheme val="minor"/>
    </font>
    <font>
      <sz val="12"/>
      <color theme="1"/>
      <name val="Calibri"/>
      <family val="2"/>
      <scheme val="minor"/>
    </font>
    <font>
      <sz val="9"/>
      <color theme="1"/>
      <name val="Calibri"/>
      <family val="2"/>
      <scheme val="minor"/>
    </font>
    <font>
      <b/>
      <sz val="9"/>
      <color theme="9" tint="-0.249977111117893"/>
      <name val="Calibri"/>
      <family val="2"/>
      <scheme val="minor"/>
    </font>
    <font>
      <b/>
      <vertAlign val="superscript"/>
      <sz val="12"/>
      <color theme="1"/>
      <name val="Calibri"/>
      <family val="2"/>
      <scheme val="minor"/>
    </font>
    <font>
      <vertAlign val="superscript"/>
      <sz val="11"/>
      <color theme="1"/>
      <name val="Calibri"/>
      <family val="2"/>
      <scheme val="minor"/>
    </font>
    <font>
      <b/>
      <sz val="8"/>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3499862666707357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3">
    <xf numFmtId="0" fontId="0" fillId="0" borderId="0" xfId="0"/>
    <xf numFmtId="0" fontId="0" fillId="0" borderId="0" xfId="0" applyBorder="1"/>
    <xf numFmtId="0" fontId="1" fillId="0" borderId="1" xfId="0" applyFont="1" applyBorder="1"/>
    <xf numFmtId="0" fontId="1" fillId="0" borderId="1" xfId="0" applyFont="1" applyBorder="1" applyAlignment="1">
      <alignment wrapText="1"/>
    </xf>
    <xf numFmtId="0" fontId="0" fillId="0" borderId="0" xfId="0" applyFont="1"/>
    <xf numFmtId="0" fontId="0" fillId="2" borderId="1" xfId="0" applyFont="1" applyFill="1" applyBorder="1"/>
    <xf numFmtId="0" fontId="0" fillId="0" borderId="0" xfId="0" applyFont="1" applyFill="1"/>
    <xf numFmtId="0" fontId="0" fillId="0" borderId="0" xfId="0" applyFill="1"/>
    <xf numFmtId="0" fontId="1" fillId="0" borderId="0" xfId="0" applyFont="1"/>
    <xf numFmtId="3" fontId="2" fillId="0" borderId="0" xfId="0" applyNumberFormat="1" applyFont="1" applyBorder="1" applyAlignment="1">
      <alignment horizontal="center"/>
    </xf>
    <xf numFmtId="0" fontId="2" fillId="0" borderId="0" xfId="0" applyFont="1" applyBorder="1"/>
    <xf numFmtId="3" fontId="0" fillId="0" borderId="0" xfId="0" applyNumberFormat="1" applyBorder="1"/>
    <xf numFmtId="0" fontId="0" fillId="0" borderId="0" xfId="0" applyFont="1" applyFill="1" applyBorder="1"/>
    <xf numFmtId="0" fontId="2" fillId="0" borderId="0" xfId="0" applyFont="1" applyFill="1" applyBorder="1"/>
    <xf numFmtId="0" fontId="0" fillId="0" borderId="0" xfId="0" applyFill="1" applyBorder="1"/>
    <xf numFmtId="0" fontId="0" fillId="0" borderId="1" xfId="0" applyFill="1" applyBorder="1" applyProtection="1">
      <protection locked="0"/>
    </xf>
    <xf numFmtId="2" fontId="2" fillId="0" borderId="0" xfId="0" applyNumberFormat="1" applyFont="1" applyBorder="1"/>
    <xf numFmtId="2" fontId="0" fillId="0" borderId="0" xfId="0" applyNumberFormat="1" applyBorder="1"/>
    <xf numFmtId="2" fontId="0" fillId="0" borderId="0" xfId="0" applyNumberFormat="1" applyFill="1" applyBorder="1"/>
    <xf numFmtId="2" fontId="0" fillId="0" borderId="0" xfId="0" applyNumberFormat="1"/>
    <xf numFmtId="164" fontId="2" fillId="0" borderId="0" xfId="0" applyNumberFormat="1" applyFont="1" applyFill="1" applyBorder="1"/>
    <xf numFmtId="164" fontId="2" fillId="0" borderId="0" xfId="0" applyNumberFormat="1" applyFont="1"/>
    <xf numFmtId="164" fontId="2" fillId="0" borderId="0" xfId="0" applyNumberFormat="1" applyFont="1" applyBorder="1"/>
    <xf numFmtId="164" fontId="0" fillId="0" borderId="1" xfId="0" applyNumberFormat="1" applyBorder="1"/>
    <xf numFmtId="0" fontId="3" fillId="3" borderId="1" xfId="0" applyFont="1" applyFill="1" applyBorder="1"/>
    <xf numFmtId="0" fontId="3" fillId="3" borderId="1" xfId="0" applyFont="1" applyFill="1" applyBorder="1" applyAlignment="1">
      <alignment wrapText="1"/>
    </xf>
    <xf numFmtId="2" fontId="3" fillId="3" borderId="1" xfId="0" applyNumberFormat="1" applyFont="1" applyFill="1" applyBorder="1" applyAlignment="1">
      <alignment wrapText="1"/>
    </xf>
    <xf numFmtId="0" fontId="3" fillId="4" borderId="1" xfId="0" applyFont="1" applyFill="1" applyBorder="1"/>
    <xf numFmtId="0" fontId="3" fillId="4" borderId="1" xfId="0" applyFont="1" applyFill="1" applyBorder="1" applyAlignment="1">
      <alignment wrapText="1"/>
    </xf>
    <xf numFmtId="2" fontId="3" fillId="4" borderId="1" xfId="0" applyNumberFormat="1" applyFont="1" applyFill="1" applyBorder="1" applyAlignment="1">
      <alignment wrapText="1"/>
    </xf>
    <xf numFmtId="0" fontId="0" fillId="4" borderId="1" xfId="0" applyFont="1" applyFill="1" applyBorder="1"/>
    <xf numFmtId="2" fontId="0" fillId="4" borderId="1" xfId="0" applyNumberFormat="1" applyFont="1" applyFill="1" applyBorder="1"/>
    <xf numFmtId="3" fontId="0" fillId="4" borderId="1" xfId="0" applyNumberFormat="1" applyFont="1" applyFill="1" applyBorder="1"/>
    <xf numFmtId="0" fontId="0" fillId="4" borderId="1" xfId="0" applyFill="1" applyBorder="1"/>
    <xf numFmtId="2" fontId="0" fillId="4" borderId="1" xfId="0" applyNumberFormat="1" applyFill="1" applyBorder="1"/>
    <xf numFmtId="3" fontId="0" fillId="4" borderId="1" xfId="0" applyNumberFormat="1" applyFill="1" applyBorder="1"/>
    <xf numFmtId="4" fontId="0" fillId="4" borderId="1" xfId="0" applyNumberFormat="1" applyFill="1" applyBorder="1"/>
    <xf numFmtId="0" fontId="0" fillId="3" borderId="1" xfId="0" applyFont="1" applyFill="1" applyBorder="1"/>
    <xf numFmtId="2" fontId="0" fillId="3" borderId="1" xfId="0" applyNumberFormat="1" applyFont="1" applyFill="1" applyBorder="1"/>
    <xf numFmtId="3" fontId="0" fillId="3" borderId="1" xfId="0" applyNumberFormat="1" applyFont="1" applyFill="1" applyBorder="1"/>
    <xf numFmtId="0" fontId="0" fillId="3" borderId="1" xfId="0" applyFill="1" applyBorder="1"/>
    <xf numFmtId="3" fontId="0" fillId="3" borderId="1" xfId="0" applyNumberFormat="1" applyFill="1" applyBorder="1"/>
    <xf numFmtId="2" fontId="0" fillId="3" borderId="1" xfId="0" applyNumberFormat="1" applyFill="1" applyBorder="1"/>
    <xf numFmtId="0" fontId="5" fillId="0" borderId="0" xfId="0" applyFont="1" applyAlignment="1">
      <alignment horizontal="center"/>
    </xf>
    <xf numFmtId="0" fontId="1" fillId="0" borderId="0" xfId="0" applyFont="1" applyBorder="1"/>
    <xf numFmtId="0" fontId="0" fillId="0" borderId="0" xfId="0" applyFill="1" applyBorder="1" applyProtection="1">
      <protection locked="0"/>
    </xf>
    <xf numFmtId="0" fontId="1" fillId="4" borderId="0" xfId="0" applyFont="1" applyFill="1" applyBorder="1" applyAlignment="1">
      <alignment horizontal="right"/>
    </xf>
    <xf numFmtId="0" fontId="1" fillId="0" borderId="1" xfId="0" applyFont="1" applyFill="1" applyBorder="1" applyAlignment="1" applyProtection="1">
      <alignment wrapText="1"/>
      <protection locked="0"/>
    </xf>
    <xf numFmtId="0" fontId="1" fillId="4" borderId="1" xfId="0" applyFont="1" applyFill="1" applyBorder="1" applyAlignment="1">
      <alignment wrapText="1"/>
    </xf>
    <xf numFmtId="0" fontId="4" fillId="0" borderId="0" xfId="0" applyFont="1" applyFill="1" applyBorder="1" applyAlignment="1" applyProtection="1">
      <alignment horizontal="left"/>
      <protection locked="0"/>
    </xf>
    <xf numFmtId="0" fontId="1" fillId="0" borderId="0" xfId="0" applyFont="1" applyAlignment="1">
      <alignment wrapText="1"/>
    </xf>
    <xf numFmtId="0" fontId="1" fillId="4" borderId="0" xfId="0" applyFont="1" applyFill="1" applyAlignment="1">
      <alignment horizontal="right"/>
    </xf>
    <xf numFmtId="0" fontId="0" fillId="4" borderId="0" xfId="0" applyFill="1"/>
    <xf numFmtId="0" fontId="1" fillId="0" borderId="0" xfId="0" applyFont="1" applyFill="1" applyBorder="1" applyAlignment="1" applyProtection="1">
      <alignment horizontal="right"/>
      <protection locked="0"/>
    </xf>
    <xf numFmtId="0" fontId="1" fillId="0" borderId="0" xfId="0" applyFont="1" applyFill="1" applyBorder="1" applyAlignment="1">
      <alignment wrapText="1"/>
    </xf>
    <xf numFmtId="0" fontId="4" fillId="0" borderId="0" xfId="0" applyFont="1" applyFill="1" applyBorder="1" applyAlignment="1" applyProtection="1">
      <alignment horizontal="left"/>
      <protection locked="0"/>
    </xf>
    <xf numFmtId="0" fontId="1" fillId="0" borderId="0" xfId="0" applyFont="1" applyFill="1" applyBorder="1"/>
    <xf numFmtId="0" fontId="1" fillId="4" borderId="0" xfId="0" applyFont="1" applyFill="1" applyBorder="1"/>
    <xf numFmtId="0" fontId="1" fillId="0" borderId="0" xfId="0" applyFont="1" applyFill="1"/>
    <xf numFmtId="0" fontId="4" fillId="0" borderId="0" xfId="0" applyFont="1" applyFill="1" applyBorder="1" applyAlignment="1" applyProtection="1">
      <protection locked="0"/>
    </xf>
    <xf numFmtId="0" fontId="1" fillId="4" borderId="0" xfId="0" applyFont="1" applyFill="1"/>
    <xf numFmtId="0" fontId="1" fillId="4" borderId="1" xfId="0" applyFont="1" applyFill="1" applyBorder="1" applyAlignment="1" applyProtection="1">
      <alignment wrapText="1"/>
    </xf>
    <xf numFmtId="0" fontId="0" fillId="4" borderId="1" xfId="0" applyFill="1" applyBorder="1" applyProtection="1"/>
    <xf numFmtId="0" fontId="1" fillId="0" borderId="1" xfId="0" applyFont="1" applyBorder="1" applyAlignment="1" applyProtection="1">
      <alignment wrapText="1"/>
      <protection locked="0"/>
    </xf>
    <xf numFmtId="0" fontId="0" fillId="0" borderId="1" xfId="0" applyBorder="1" applyProtection="1">
      <protection locked="0"/>
    </xf>
    <xf numFmtId="0" fontId="4" fillId="0" borderId="0" xfId="0" applyFont="1" applyBorder="1" applyAlignment="1">
      <alignment horizontal="left" wrapText="1"/>
    </xf>
    <xf numFmtId="0" fontId="4" fillId="0" borderId="0" xfId="0" applyFont="1" applyBorder="1" applyAlignment="1">
      <alignment horizontal="left"/>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xf>
    <xf numFmtId="0" fontId="4" fillId="0" borderId="0" xfId="0" applyFont="1" applyBorder="1" applyAlignment="1">
      <alignment horizontal="left" wrapText="1"/>
    </xf>
    <xf numFmtId="0" fontId="4" fillId="0" borderId="0" xfId="0" applyFont="1" applyBorder="1" applyAlignment="1">
      <alignment horizontal="left"/>
    </xf>
    <xf numFmtId="0" fontId="4" fillId="0" borderId="0" xfId="0" applyFont="1" applyAlignment="1">
      <alignment horizontal="left" wrapText="1"/>
    </xf>
    <xf numFmtId="0" fontId="0" fillId="0" borderId="1" xfId="0" applyFont="1" applyFill="1" applyBorder="1" applyAlignment="1">
      <alignment horizontal="left"/>
    </xf>
    <xf numFmtId="0" fontId="0" fillId="0" borderId="1" xfId="0" applyFont="1" applyBorder="1" applyAlignment="1">
      <alignment horizontal="left"/>
    </xf>
    <xf numFmtId="0" fontId="2" fillId="0" borderId="0" xfId="0" applyFont="1" applyAlignment="1">
      <alignment horizontal="right"/>
    </xf>
    <xf numFmtId="0" fontId="2" fillId="0" borderId="0" xfId="0" applyFont="1" applyFill="1" applyBorder="1" applyAlignment="1">
      <alignment horizontal="right" indent="1"/>
    </xf>
    <xf numFmtId="0" fontId="2" fillId="0" borderId="0" xfId="0" applyFont="1" applyBorder="1" applyAlignment="1">
      <alignment horizontal="right"/>
    </xf>
    <xf numFmtId="3" fontId="0" fillId="0" borderId="1" xfId="0" applyNumberFormat="1" applyFont="1" applyBorder="1" applyAlignment="1">
      <alignment horizontal="left"/>
    </xf>
    <xf numFmtId="3" fontId="0" fillId="0" borderId="1" xfId="0" applyNumberFormat="1" applyFont="1" applyFill="1" applyBorder="1" applyAlignment="1">
      <alignment horizontal="left"/>
    </xf>
    <xf numFmtId="3" fontId="2" fillId="0" borderId="0" xfId="0" applyNumberFormat="1" applyFont="1" applyFill="1" applyBorder="1" applyAlignment="1">
      <alignment horizontal="right"/>
    </xf>
    <xf numFmtId="3" fontId="2" fillId="0" borderId="0" xfId="0" applyNumberFormat="1" applyFont="1" applyBorder="1" applyAlignment="1">
      <alignment horizontal="right"/>
    </xf>
    <xf numFmtId="0" fontId="2" fillId="0" borderId="0" xfId="0" applyFont="1" applyFill="1" applyBorder="1" applyAlignment="1">
      <alignment horizontal="right"/>
    </xf>
  </cellXfs>
  <cellStyles count="1">
    <cellStyle name="Normal" xfId="0" builtinId="0"/>
  </cellStyles>
  <dxfs count="0"/>
  <tableStyles count="0" defaultTableStyle="TableStyleMedium2" defaultPivotStyle="PivotStyleLight16"/>
  <colors>
    <mruColors>
      <color rgb="FF00FF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5</xdr:col>
      <xdr:colOff>0</xdr:colOff>
      <xdr:row>8</xdr:row>
      <xdr:rowOff>147637</xdr:rowOff>
    </xdr:from>
    <xdr:ext cx="65" cy="172227"/>
    <xdr:sp macro="" textlink="">
      <xdr:nvSpPr>
        <xdr:cNvPr id="2" name="TextBox 1"/>
        <xdr:cNvSpPr txBox="1"/>
      </xdr:nvSpPr>
      <xdr:spPr>
        <a:xfrm>
          <a:off x="5943600" y="20907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twoCellAnchor>
    <xdr:from>
      <xdr:col>3</xdr:col>
      <xdr:colOff>123825</xdr:colOff>
      <xdr:row>3</xdr:row>
      <xdr:rowOff>0</xdr:rowOff>
    </xdr:from>
    <xdr:to>
      <xdr:col>3</xdr:col>
      <xdr:colOff>600075</xdr:colOff>
      <xdr:row>4</xdr:row>
      <xdr:rowOff>104775</xdr:rowOff>
    </xdr:to>
    <xdr:sp macro="" textlink="">
      <xdr:nvSpPr>
        <xdr:cNvPr id="3" name="Down Arrow 2"/>
        <xdr:cNvSpPr/>
      </xdr:nvSpPr>
      <xdr:spPr>
        <a:xfrm>
          <a:off x="4514850" y="876300"/>
          <a:ext cx="476250" cy="295275"/>
        </a:xfrm>
        <a:prstGeom prst="down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
  <sheetViews>
    <sheetView workbookViewId="0">
      <pane ySplit="8" topLeftCell="A9" activePane="bottomLeft" state="frozen"/>
      <selection pane="bottomLeft" activeCell="C9" sqref="C9"/>
    </sheetView>
  </sheetViews>
  <sheetFormatPr defaultColWidth="12.5703125" defaultRowHeight="15" x14ac:dyDescent="0.25"/>
  <cols>
    <col min="1" max="1" width="16.28515625" style="45" customWidth="1"/>
    <col min="2" max="2" width="14.5703125" style="45" customWidth="1"/>
    <col min="3" max="3" width="12.28515625" style="45" customWidth="1"/>
    <col min="4" max="4" width="16.42578125" style="14" customWidth="1"/>
    <col min="5" max="5" width="13.28515625" style="14" customWidth="1"/>
    <col min="6" max="6" width="17" style="14" customWidth="1"/>
    <col min="7" max="7" width="14.7109375" style="14" customWidth="1"/>
    <col min="8" max="8" width="15.28515625" style="45" customWidth="1"/>
    <col min="9" max="10" width="14.7109375" style="45" customWidth="1"/>
    <col min="11" max="11" width="15.140625" customWidth="1"/>
    <col min="12" max="12" width="14.5703125" customWidth="1"/>
    <col min="13" max="13" width="15" customWidth="1"/>
    <col min="14" max="14" width="15.42578125" customWidth="1"/>
    <col min="15" max="15" width="16.5703125" customWidth="1"/>
    <col min="16" max="17" width="16.140625" customWidth="1"/>
    <col min="18" max="19" width="23.140625" customWidth="1"/>
    <col min="20" max="20" width="19.42578125" customWidth="1"/>
  </cols>
  <sheetData>
    <row r="1" spans="1:20" ht="15.75" x14ac:dyDescent="0.25">
      <c r="A1" s="44" t="s">
        <v>190</v>
      </c>
    </row>
    <row r="2" spans="1:20" ht="27" customHeight="1" x14ac:dyDescent="0.25">
      <c r="A2" s="70" t="s">
        <v>213</v>
      </c>
      <c r="B2" s="71"/>
      <c r="C2" s="71"/>
      <c r="D2" s="71"/>
      <c r="E2" s="71"/>
      <c r="F2" s="71"/>
      <c r="G2" s="71"/>
      <c r="H2" s="71"/>
      <c r="I2" s="71"/>
      <c r="J2" s="71"/>
      <c r="K2" s="71"/>
      <c r="L2" s="71"/>
      <c r="M2" s="71"/>
      <c r="N2" s="71"/>
      <c r="O2" s="71"/>
      <c r="P2" s="71"/>
      <c r="Q2" s="71"/>
      <c r="R2" s="71"/>
    </row>
    <row r="3" spans="1:20" ht="6" customHeight="1" x14ac:dyDescent="0.25">
      <c r="A3" s="65"/>
      <c r="B3" s="66"/>
      <c r="C3" s="66"/>
      <c r="D3" s="66"/>
      <c r="E3" s="66"/>
      <c r="F3" s="66"/>
      <c r="G3" s="66"/>
      <c r="H3" s="66"/>
      <c r="I3" s="66"/>
      <c r="J3" s="66"/>
      <c r="K3" s="66"/>
      <c r="L3" s="66"/>
      <c r="M3" s="66"/>
      <c r="N3" s="66"/>
      <c r="O3" s="66"/>
      <c r="P3" s="66"/>
      <c r="Q3" s="66"/>
      <c r="R3" s="66"/>
    </row>
    <row r="4" spans="1:20" ht="27" customHeight="1" x14ac:dyDescent="0.25">
      <c r="A4" s="70" t="s">
        <v>214</v>
      </c>
      <c r="B4" s="70"/>
      <c r="C4" s="70"/>
      <c r="D4" s="70"/>
      <c r="E4" s="70"/>
      <c r="F4" s="70"/>
      <c r="G4" s="70"/>
      <c r="H4" s="70"/>
      <c r="I4" s="70"/>
      <c r="J4" s="70"/>
      <c r="K4" s="70"/>
      <c r="L4" s="70"/>
      <c r="M4" s="70"/>
      <c r="N4" s="70"/>
      <c r="O4" s="70"/>
      <c r="P4" s="70"/>
      <c r="Q4" s="70"/>
      <c r="R4" s="70"/>
    </row>
    <row r="5" spans="1:20" ht="6" customHeight="1" x14ac:dyDescent="0.25">
      <c r="A5" s="65"/>
      <c r="B5" s="66"/>
      <c r="C5" s="66"/>
      <c r="D5" s="66"/>
      <c r="E5" s="66"/>
      <c r="F5" s="66"/>
      <c r="G5" s="66"/>
      <c r="H5" s="66"/>
      <c r="I5" s="66"/>
      <c r="J5" s="66"/>
      <c r="K5" s="66"/>
      <c r="L5" s="66"/>
      <c r="M5" s="66"/>
      <c r="N5" s="66"/>
      <c r="O5" s="66"/>
      <c r="P5" s="66"/>
      <c r="Q5" s="66"/>
      <c r="R5" s="66"/>
    </row>
    <row r="6" spans="1:20" ht="15" customHeight="1" x14ac:dyDescent="0.25">
      <c r="A6" s="49" t="s">
        <v>193</v>
      </c>
      <c r="B6" s="49"/>
      <c r="C6" s="49"/>
      <c r="D6" s="49"/>
      <c r="E6" s="49"/>
      <c r="F6" s="49"/>
      <c r="G6" s="49"/>
      <c r="H6" s="49"/>
      <c r="I6" s="49"/>
      <c r="J6" s="49"/>
    </row>
    <row r="7" spans="1:20" x14ac:dyDescent="0.25">
      <c r="G7" s="67" t="s">
        <v>198</v>
      </c>
      <c r="H7" s="68"/>
      <c r="I7" s="68"/>
      <c r="J7" s="68"/>
      <c r="K7" s="68"/>
      <c r="L7" s="68"/>
      <c r="M7" s="68"/>
      <c r="N7" s="68"/>
      <c r="O7" s="68"/>
      <c r="P7" s="68"/>
      <c r="Q7" s="68"/>
      <c r="R7" s="69"/>
      <c r="S7" s="14"/>
      <c r="T7" s="14"/>
    </row>
    <row r="8" spans="1:20" s="8" customFormat="1" ht="41.25" customHeight="1" x14ac:dyDescent="0.25">
      <c r="A8" s="47" t="s">
        <v>106</v>
      </c>
      <c r="B8" s="47" t="s">
        <v>196</v>
      </c>
      <c r="C8" s="47" t="s">
        <v>180</v>
      </c>
      <c r="D8" s="48" t="s">
        <v>181</v>
      </c>
      <c r="E8" s="48" t="s">
        <v>107</v>
      </c>
      <c r="F8" s="48" t="s">
        <v>192</v>
      </c>
      <c r="G8" s="47" t="s">
        <v>199</v>
      </c>
      <c r="H8" s="47" t="s">
        <v>200</v>
      </c>
      <c r="I8" s="47" t="s">
        <v>201</v>
      </c>
      <c r="J8" s="47" t="s">
        <v>202</v>
      </c>
      <c r="K8" s="63" t="s">
        <v>203</v>
      </c>
      <c r="L8" s="63" t="s">
        <v>204</v>
      </c>
      <c r="M8" s="63" t="s">
        <v>205</v>
      </c>
      <c r="N8" s="63" t="s">
        <v>206</v>
      </c>
      <c r="O8" s="63" t="s">
        <v>207</v>
      </c>
      <c r="P8" s="63" t="s">
        <v>208</v>
      </c>
      <c r="Q8" s="63" t="s">
        <v>209</v>
      </c>
      <c r="R8" s="61" t="s">
        <v>210</v>
      </c>
      <c r="S8" s="54"/>
      <c r="T8" s="54"/>
    </row>
    <row r="9" spans="1:20" x14ac:dyDescent="0.25">
      <c r="A9" s="15" t="s">
        <v>108</v>
      </c>
      <c r="B9" s="15">
        <v>10</v>
      </c>
      <c r="C9" s="15">
        <v>0</v>
      </c>
      <c r="D9" s="33">
        <f>PRODUCT(B9:C9)</f>
        <v>0</v>
      </c>
      <c r="E9" s="33">
        <f>PRODUCT(D9,0.075)</f>
        <v>0</v>
      </c>
      <c r="F9" s="33">
        <f t="shared" ref="F9:F32" si="0">PRODUCT(E9,5)</f>
        <v>0</v>
      </c>
      <c r="G9" s="15"/>
      <c r="H9" s="15"/>
      <c r="I9" s="15"/>
      <c r="J9" s="15"/>
      <c r="K9" s="64"/>
      <c r="L9" s="64"/>
      <c r="M9" s="64"/>
      <c r="N9" s="64"/>
      <c r="O9" s="64"/>
      <c r="P9" s="64"/>
      <c r="Q9" s="64"/>
      <c r="R9" s="62">
        <f>E9-((G9*26)+(H9*39)+(I9*53)+(J9*79)+(K9*104)+(L9*132)+(M9*158)+(N9*172)+(O9*264)+(P9*396)+(Q9*528))</f>
        <v>0</v>
      </c>
      <c r="S9" s="12"/>
      <c r="T9" s="12"/>
    </row>
    <row r="10" spans="1:20" x14ac:dyDescent="0.25">
      <c r="A10" s="15" t="s">
        <v>109</v>
      </c>
      <c r="B10" s="15">
        <v>10</v>
      </c>
      <c r="C10" s="15">
        <v>0</v>
      </c>
      <c r="D10" s="33">
        <f t="shared" ref="D10:D32" si="1">PRODUCT(B10:C10)</f>
        <v>0</v>
      </c>
      <c r="E10" s="33">
        <f t="shared" ref="E10:E32" si="2">PRODUCT(D10,0.075)</f>
        <v>0</v>
      </c>
      <c r="F10" s="33">
        <f t="shared" si="0"/>
        <v>0</v>
      </c>
      <c r="G10" s="15"/>
      <c r="H10" s="15"/>
      <c r="I10" s="15"/>
      <c r="J10" s="15"/>
      <c r="K10" s="64"/>
      <c r="L10" s="64"/>
      <c r="M10" s="64"/>
      <c r="N10" s="64"/>
      <c r="O10" s="64"/>
      <c r="P10" s="64"/>
      <c r="Q10" s="64"/>
      <c r="R10" s="62">
        <f t="shared" ref="R10:R32" si="3">E10-((G10*26)+(H10*39)+(I10*53)+(J10*79)+(K10*104)+(L10*132)+(M10*158)+(N10*172)+(O10*264)+(P10*396)+(Q10*528))</f>
        <v>0</v>
      </c>
      <c r="S10" s="12"/>
      <c r="T10" s="12"/>
    </row>
    <row r="11" spans="1:20" x14ac:dyDescent="0.25">
      <c r="A11" s="15" t="s">
        <v>110</v>
      </c>
      <c r="B11" s="15">
        <v>10</v>
      </c>
      <c r="C11" s="15">
        <v>0</v>
      </c>
      <c r="D11" s="33">
        <f t="shared" si="1"/>
        <v>0</v>
      </c>
      <c r="E11" s="33">
        <f>PRODUCT(D11,0.075)</f>
        <v>0</v>
      </c>
      <c r="F11" s="33">
        <f t="shared" si="0"/>
        <v>0</v>
      </c>
      <c r="G11" s="15"/>
      <c r="H11" s="15"/>
      <c r="I11" s="15"/>
      <c r="J11" s="15"/>
      <c r="K11" s="64"/>
      <c r="L11" s="64"/>
      <c r="M11" s="64"/>
      <c r="N11" s="64"/>
      <c r="O11" s="64"/>
      <c r="P11" s="64"/>
      <c r="Q11" s="64"/>
      <c r="R11" s="62">
        <f t="shared" si="3"/>
        <v>0</v>
      </c>
      <c r="S11" s="12"/>
      <c r="T11" s="12"/>
    </row>
    <row r="12" spans="1:20" x14ac:dyDescent="0.25">
      <c r="A12" s="15" t="s">
        <v>111</v>
      </c>
      <c r="B12" s="15">
        <v>10</v>
      </c>
      <c r="C12" s="15">
        <v>0</v>
      </c>
      <c r="D12" s="33">
        <f t="shared" si="1"/>
        <v>0</v>
      </c>
      <c r="E12" s="33">
        <f>PRODUCT(D12,0.075)</f>
        <v>0</v>
      </c>
      <c r="F12" s="33">
        <f t="shared" si="0"/>
        <v>0</v>
      </c>
      <c r="G12" s="15"/>
      <c r="H12" s="15"/>
      <c r="I12" s="15"/>
      <c r="J12" s="15"/>
      <c r="K12" s="64"/>
      <c r="L12" s="64"/>
      <c r="M12" s="64"/>
      <c r="N12" s="64"/>
      <c r="O12" s="64"/>
      <c r="P12" s="64"/>
      <c r="Q12" s="64"/>
      <c r="R12" s="62">
        <f t="shared" si="3"/>
        <v>0</v>
      </c>
      <c r="S12" s="12"/>
      <c r="T12" s="12"/>
    </row>
    <row r="13" spans="1:20" x14ac:dyDescent="0.25">
      <c r="A13" s="15" t="s">
        <v>112</v>
      </c>
      <c r="B13" s="15">
        <v>10</v>
      </c>
      <c r="C13" s="15">
        <v>0</v>
      </c>
      <c r="D13" s="33">
        <f t="shared" si="1"/>
        <v>0</v>
      </c>
      <c r="E13" s="33">
        <f t="shared" si="2"/>
        <v>0</v>
      </c>
      <c r="F13" s="33">
        <f t="shared" si="0"/>
        <v>0</v>
      </c>
      <c r="G13" s="15"/>
      <c r="H13" s="15"/>
      <c r="I13" s="15"/>
      <c r="J13" s="15"/>
      <c r="K13" s="64"/>
      <c r="L13" s="64"/>
      <c r="M13" s="64"/>
      <c r="N13" s="64"/>
      <c r="O13" s="64"/>
      <c r="P13" s="64"/>
      <c r="Q13" s="64"/>
      <c r="R13" s="62">
        <f t="shared" si="3"/>
        <v>0</v>
      </c>
      <c r="S13" s="12"/>
      <c r="T13" s="12"/>
    </row>
    <row r="14" spans="1:20" x14ac:dyDescent="0.25">
      <c r="A14" s="15" t="s">
        <v>113</v>
      </c>
      <c r="B14" s="15">
        <v>10</v>
      </c>
      <c r="C14" s="15">
        <v>0</v>
      </c>
      <c r="D14" s="33">
        <f t="shared" si="1"/>
        <v>0</v>
      </c>
      <c r="E14" s="33">
        <f t="shared" si="2"/>
        <v>0</v>
      </c>
      <c r="F14" s="33">
        <f t="shared" si="0"/>
        <v>0</v>
      </c>
      <c r="G14" s="15"/>
      <c r="H14" s="15"/>
      <c r="I14" s="15"/>
      <c r="J14" s="15"/>
      <c r="K14" s="64"/>
      <c r="L14" s="64"/>
      <c r="M14" s="64"/>
      <c r="N14" s="64"/>
      <c r="O14" s="64"/>
      <c r="P14" s="64"/>
      <c r="Q14" s="64"/>
      <c r="R14" s="62">
        <f t="shared" si="3"/>
        <v>0</v>
      </c>
      <c r="S14" s="12"/>
      <c r="T14" s="12"/>
    </row>
    <row r="15" spans="1:20" x14ac:dyDescent="0.25">
      <c r="A15" s="15" t="s">
        <v>114</v>
      </c>
      <c r="B15" s="15">
        <v>10</v>
      </c>
      <c r="C15" s="15">
        <v>0</v>
      </c>
      <c r="D15" s="33">
        <f>PRODUCT(B15:C15)</f>
        <v>0</v>
      </c>
      <c r="E15" s="33">
        <f t="shared" si="2"/>
        <v>0</v>
      </c>
      <c r="F15" s="33">
        <f t="shared" si="0"/>
        <v>0</v>
      </c>
      <c r="G15" s="15"/>
      <c r="H15" s="15"/>
      <c r="I15" s="15"/>
      <c r="J15" s="15"/>
      <c r="K15" s="64"/>
      <c r="L15" s="64"/>
      <c r="M15" s="64"/>
      <c r="N15" s="64"/>
      <c r="O15" s="64"/>
      <c r="P15" s="64"/>
      <c r="Q15" s="64"/>
      <c r="R15" s="62">
        <f t="shared" si="3"/>
        <v>0</v>
      </c>
      <c r="S15" s="12"/>
      <c r="T15" s="12"/>
    </row>
    <row r="16" spans="1:20" x14ac:dyDescent="0.25">
      <c r="A16" s="15" t="s">
        <v>115</v>
      </c>
      <c r="B16" s="15">
        <v>10</v>
      </c>
      <c r="C16" s="15">
        <v>0</v>
      </c>
      <c r="D16" s="33">
        <f t="shared" si="1"/>
        <v>0</v>
      </c>
      <c r="E16" s="33">
        <f t="shared" si="2"/>
        <v>0</v>
      </c>
      <c r="F16" s="33">
        <f t="shared" si="0"/>
        <v>0</v>
      </c>
      <c r="G16" s="15"/>
      <c r="H16" s="15"/>
      <c r="I16" s="15"/>
      <c r="J16" s="15"/>
      <c r="K16" s="64"/>
      <c r="L16" s="64"/>
      <c r="M16" s="64"/>
      <c r="N16" s="64"/>
      <c r="O16" s="64"/>
      <c r="P16" s="64"/>
      <c r="Q16" s="64"/>
      <c r="R16" s="62">
        <f t="shared" si="3"/>
        <v>0</v>
      </c>
      <c r="S16" s="12"/>
      <c r="T16" s="12"/>
    </row>
    <row r="17" spans="1:20" x14ac:dyDescent="0.25">
      <c r="A17" s="15" t="s">
        <v>116</v>
      </c>
      <c r="B17" s="15">
        <v>10</v>
      </c>
      <c r="C17" s="15">
        <v>0</v>
      </c>
      <c r="D17" s="33">
        <f t="shared" si="1"/>
        <v>0</v>
      </c>
      <c r="E17" s="33">
        <f t="shared" si="2"/>
        <v>0</v>
      </c>
      <c r="F17" s="33">
        <f t="shared" si="0"/>
        <v>0</v>
      </c>
      <c r="G17" s="15"/>
      <c r="H17" s="15"/>
      <c r="I17" s="15"/>
      <c r="J17" s="15"/>
      <c r="K17" s="64"/>
      <c r="L17" s="64"/>
      <c r="M17" s="64"/>
      <c r="N17" s="64"/>
      <c r="O17" s="64"/>
      <c r="P17" s="64"/>
      <c r="Q17" s="64"/>
      <c r="R17" s="62">
        <f t="shared" si="3"/>
        <v>0</v>
      </c>
      <c r="S17" s="12"/>
      <c r="T17" s="12"/>
    </row>
    <row r="18" spans="1:20" x14ac:dyDescent="0.25">
      <c r="A18" s="15" t="s">
        <v>117</v>
      </c>
      <c r="B18" s="15">
        <v>10</v>
      </c>
      <c r="C18" s="15">
        <v>0</v>
      </c>
      <c r="D18" s="33">
        <f t="shared" si="1"/>
        <v>0</v>
      </c>
      <c r="E18" s="33">
        <f t="shared" si="2"/>
        <v>0</v>
      </c>
      <c r="F18" s="33">
        <f t="shared" si="0"/>
        <v>0</v>
      </c>
      <c r="G18" s="15"/>
      <c r="H18" s="15"/>
      <c r="I18" s="15"/>
      <c r="J18" s="15"/>
      <c r="K18" s="64"/>
      <c r="L18" s="64"/>
      <c r="M18" s="64"/>
      <c r="N18" s="64"/>
      <c r="O18" s="64"/>
      <c r="P18" s="64"/>
      <c r="Q18" s="64"/>
      <c r="R18" s="62">
        <f t="shared" si="3"/>
        <v>0</v>
      </c>
      <c r="S18" s="12"/>
      <c r="T18" s="12"/>
    </row>
    <row r="19" spans="1:20" x14ac:dyDescent="0.25">
      <c r="A19" s="15" t="s">
        <v>118</v>
      </c>
      <c r="B19" s="15">
        <v>10</v>
      </c>
      <c r="C19" s="15">
        <v>0</v>
      </c>
      <c r="D19" s="33">
        <f t="shared" si="1"/>
        <v>0</v>
      </c>
      <c r="E19" s="33">
        <f t="shared" si="2"/>
        <v>0</v>
      </c>
      <c r="F19" s="33">
        <f t="shared" si="0"/>
        <v>0</v>
      </c>
      <c r="G19" s="15"/>
      <c r="H19" s="15"/>
      <c r="I19" s="15"/>
      <c r="J19" s="15"/>
      <c r="K19" s="64"/>
      <c r="L19" s="64"/>
      <c r="M19" s="64"/>
      <c r="N19" s="64"/>
      <c r="O19" s="64"/>
      <c r="P19" s="64"/>
      <c r="Q19" s="64"/>
      <c r="R19" s="62">
        <f t="shared" si="3"/>
        <v>0</v>
      </c>
      <c r="S19" s="12"/>
      <c r="T19" s="12"/>
    </row>
    <row r="20" spans="1:20" x14ac:dyDescent="0.25">
      <c r="A20" s="15" t="s">
        <v>119</v>
      </c>
      <c r="B20" s="15">
        <v>10</v>
      </c>
      <c r="C20" s="15">
        <v>0</v>
      </c>
      <c r="D20" s="33">
        <f t="shared" si="1"/>
        <v>0</v>
      </c>
      <c r="E20" s="33">
        <f t="shared" si="2"/>
        <v>0</v>
      </c>
      <c r="F20" s="33">
        <f t="shared" si="0"/>
        <v>0</v>
      </c>
      <c r="G20" s="15"/>
      <c r="H20" s="15"/>
      <c r="I20" s="15"/>
      <c r="J20" s="15"/>
      <c r="K20" s="64"/>
      <c r="L20" s="64"/>
      <c r="M20" s="64"/>
      <c r="N20" s="64"/>
      <c r="O20" s="64"/>
      <c r="P20" s="64"/>
      <c r="Q20" s="64"/>
      <c r="R20" s="62">
        <f t="shared" si="3"/>
        <v>0</v>
      </c>
      <c r="S20" s="14"/>
      <c r="T20" s="14"/>
    </row>
    <row r="21" spans="1:20" x14ac:dyDescent="0.25">
      <c r="A21" s="15" t="s">
        <v>120</v>
      </c>
      <c r="B21" s="15">
        <v>10</v>
      </c>
      <c r="C21" s="15">
        <v>0</v>
      </c>
      <c r="D21" s="33">
        <f t="shared" si="1"/>
        <v>0</v>
      </c>
      <c r="E21" s="33">
        <f t="shared" si="2"/>
        <v>0</v>
      </c>
      <c r="F21" s="33">
        <f t="shared" si="0"/>
        <v>0</v>
      </c>
      <c r="G21" s="15"/>
      <c r="H21" s="15"/>
      <c r="I21" s="15"/>
      <c r="J21" s="15"/>
      <c r="K21" s="64"/>
      <c r="L21" s="64"/>
      <c r="M21" s="64"/>
      <c r="N21" s="64"/>
      <c r="O21" s="64"/>
      <c r="P21" s="64"/>
      <c r="Q21" s="64"/>
      <c r="R21" s="62">
        <f t="shared" si="3"/>
        <v>0</v>
      </c>
      <c r="S21" s="14"/>
      <c r="T21" s="14"/>
    </row>
    <row r="22" spans="1:20" x14ac:dyDescent="0.25">
      <c r="A22" s="15" t="s">
        <v>121</v>
      </c>
      <c r="B22" s="15">
        <v>10</v>
      </c>
      <c r="C22" s="15">
        <v>0</v>
      </c>
      <c r="D22" s="33">
        <f t="shared" si="1"/>
        <v>0</v>
      </c>
      <c r="E22" s="33">
        <f t="shared" si="2"/>
        <v>0</v>
      </c>
      <c r="F22" s="33">
        <f t="shared" si="0"/>
        <v>0</v>
      </c>
      <c r="G22" s="15"/>
      <c r="H22" s="15"/>
      <c r="I22" s="15"/>
      <c r="J22" s="15"/>
      <c r="K22" s="64"/>
      <c r="L22" s="64"/>
      <c r="M22" s="64"/>
      <c r="N22" s="64"/>
      <c r="O22" s="64"/>
      <c r="P22" s="64"/>
      <c r="Q22" s="64"/>
      <c r="R22" s="62">
        <f t="shared" si="3"/>
        <v>0</v>
      </c>
    </row>
    <row r="23" spans="1:20" x14ac:dyDescent="0.25">
      <c r="A23" s="15" t="s">
        <v>122</v>
      </c>
      <c r="B23" s="15">
        <v>10</v>
      </c>
      <c r="C23" s="15">
        <v>0</v>
      </c>
      <c r="D23" s="33">
        <f t="shared" si="1"/>
        <v>0</v>
      </c>
      <c r="E23" s="33">
        <f t="shared" si="2"/>
        <v>0</v>
      </c>
      <c r="F23" s="33">
        <f t="shared" si="0"/>
        <v>0</v>
      </c>
      <c r="G23" s="15"/>
      <c r="H23" s="15"/>
      <c r="I23" s="15"/>
      <c r="J23" s="15"/>
      <c r="K23" s="64"/>
      <c r="L23" s="64"/>
      <c r="M23" s="64"/>
      <c r="N23" s="64"/>
      <c r="O23" s="64"/>
      <c r="P23" s="64"/>
      <c r="Q23" s="64"/>
      <c r="R23" s="62">
        <f t="shared" si="3"/>
        <v>0</v>
      </c>
    </row>
    <row r="24" spans="1:20" x14ac:dyDescent="0.25">
      <c r="A24" s="15" t="s">
        <v>123</v>
      </c>
      <c r="B24" s="15">
        <v>10</v>
      </c>
      <c r="C24" s="15">
        <v>0</v>
      </c>
      <c r="D24" s="33">
        <f t="shared" si="1"/>
        <v>0</v>
      </c>
      <c r="E24" s="33">
        <f t="shared" si="2"/>
        <v>0</v>
      </c>
      <c r="F24" s="33">
        <f t="shared" si="0"/>
        <v>0</v>
      </c>
      <c r="G24" s="15"/>
      <c r="H24" s="15"/>
      <c r="I24" s="15"/>
      <c r="J24" s="15"/>
      <c r="K24" s="64"/>
      <c r="L24" s="64"/>
      <c r="M24" s="64"/>
      <c r="N24" s="64"/>
      <c r="O24" s="64"/>
      <c r="P24" s="64"/>
      <c r="Q24" s="64"/>
      <c r="R24" s="62">
        <f t="shared" si="3"/>
        <v>0</v>
      </c>
    </row>
    <row r="25" spans="1:20" x14ac:dyDescent="0.25">
      <c r="A25" s="15" t="s">
        <v>124</v>
      </c>
      <c r="B25" s="15">
        <v>10</v>
      </c>
      <c r="C25" s="15">
        <v>0</v>
      </c>
      <c r="D25" s="33">
        <f t="shared" si="1"/>
        <v>0</v>
      </c>
      <c r="E25" s="33">
        <f t="shared" si="2"/>
        <v>0</v>
      </c>
      <c r="F25" s="33">
        <f t="shared" si="0"/>
        <v>0</v>
      </c>
      <c r="G25" s="15"/>
      <c r="H25" s="15"/>
      <c r="I25" s="15"/>
      <c r="J25" s="15"/>
      <c r="K25" s="64"/>
      <c r="L25" s="64"/>
      <c r="M25" s="64"/>
      <c r="N25" s="64"/>
      <c r="O25" s="64"/>
      <c r="P25" s="64"/>
      <c r="Q25" s="64"/>
      <c r="R25" s="62">
        <f t="shared" si="3"/>
        <v>0</v>
      </c>
    </row>
    <row r="26" spans="1:20" x14ac:dyDescent="0.25">
      <c r="A26" s="15" t="s">
        <v>125</v>
      </c>
      <c r="B26" s="15">
        <v>10</v>
      </c>
      <c r="C26" s="15">
        <v>0</v>
      </c>
      <c r="D26" s="33">
        <f t="shared" si="1"/>
        <v>0</v>
      </c>
      <c r="E26" s="33">
        <f t="shared" si="2"/>
        <v>0</v>
      </c>
      <c r="F26" s="33">
        <f t="shared" si="0"/>
        <v>0</v>
      </c>
      <c r="G26" s="15"/>
      <c r="H26" s="15"/>
      <c r="I26" s="15"/>
      <c r="J26" s="15"/>
      <c r="K26" s="64"/>
      <c r="L26" s="64"/>
      <c r="M26" s="64"/>
      <c r="N26" s="64"/>
      <c r="O26" s="64"/>
      <c r="P26" s="64"/>
      <c r="Q26" s="64"/>
      <c r="R26" s="62">
        <f t="shared" si="3"/>
        <v>0</v>
      </c>
    </row>
    <row r="27" spans="1:20" x14ac:dyDescent="0.25">
      <c r="A27" s="15" t="s">
        <v>126</v>
      </c>
      <c r="B27" s="15">
        <v>10</v>
      </c>
      <c r="C27" s="15">
        <v>0</v>
      </c>
      <c r="D27" s="33">
        <f t="shared" si="1"/>
        <v>0</v>
      </c>
      <c r="E27" s="33">
        <f t="shared" si="2"/>
        <v>0</v>
      </c>
      <c r="F27" s="33">
        <f t="shared" si="0"/>
        <v>0</v>
      </c>
      <c r="G27" s="15"/>
      <c r="H27" s="15"/>
      <c r="I27" s="15"/>
      <c r="J27" s="15"/>
      <c r="K27" s="64"/>
      <c r="L27" s="64"/>
      <c r="M27" s="64"/>
      <c r="N27" s="64"/>
      <c r="O27" s="64"/>
      <c r="P27" s="64"/>
      <c r="Q27" s="64"/>
      <c r="R27" s="62">
        <f t="shared" si="3"/>
        <v>0</v>
      </c>
    </row>
    <row r="28" spans="1:20" x14ac:dyDescent="0.25">
      <c r="A28" s="15" t="s">
        <v>127</v>
      </c>
      <c r="B28" s="15">
        <v>10</v>
      </c>
      <c r="C28" s="15">
        <v>0</v>
      </c>
      <c r="D28" s="33">
        <f t="shared" si="1"/>
        <v>0</v>
      </c>
      <c r="E28" s="33">
        <f t="shared" si="2"/>
        <v>0</v>
      </c>
      <c r="F28" s="33">
        <f t="shared" si="0"/>
        <v>0</v>
      </c>
      <c r="G28" s="15"/>
      <c r="H28" s="15"/>
      <c r="I28" s="15"/>
      <c r="J28" s="15"/>
      <c r="K28" s="64"/>
      <c r="L28" s="64"/>
      <c r="M28" s="64"/>
      <c r="N28" s="64"/>
      <c r="O28" s="64"/>
      <c r="P28" s="64"/>
      <c r="Q28" s="64"/>
      <c r="R28" s="62">
        <f t="shared" si="3"/>
        <v>0</v>
      </c>
    </row>
    <row r="29" spans="1:20" x14ac:dyDescent="0.25">
      <c r="A29" s="15" t="s">
        <v>128</v>
      </c>
      <c r="B29" s="15">
        <v>10</v>
      </c>
      <c r="C29" s="15">
        <v>0</v>
      </c>
      <c r="D29" s="33">
        <f t="shared" si="1"/>
        <v>0</v>
      </c>
      <c r="E29" s="33">
        <f t="shared" si="2"/>
        <v>0</v>
      </c>
      <c r="F29" s="33">
        <f t="shared" si="0"/>
        <v>0</v>
      </c>
      <c r="G29" s="15"/>
      <c r="H29" s="15"/>
      <c r="I29" s="15"/>
      <c r="J29" s="15"/>
      <c r="K29" s="64"/>
      <c r="L29" s="64"/>
      <c r="M29" s="64"/>
      <c r="N29" s="64"/>
      <c r="O29" s="64"/>
      <c r="P29" s="64"/>
      <c r="Q29" s="64"/>
      <c r="R29" s="62">
        <f t="shared" si="3"/>
        <v>0</v>
      </c>
    </row>
    <row r="30" spans="1:20" x14ac:dyDescent="0.25">
      <c r="A30" s="15" t="s">
        <v>129</v>
      </c>
      <c r="B30" s="15">
        <v>10</v>
      </c>
      <c r="C30" s="15">
        <v>0</v>
      </c>
      <c r="D30" s="33">
        <f t="shared" si="1"/>
        <v>0</v>
      </c>
      <c r="E30" s="33">
        <f t="shared" si="2"/>
        <v>0</v>
      </c>
      <c r="F30" s="33">
        <f t="shared" si="0"/>
        <v>0</v>
      </c>
      <c r="G30" s="15"/>
      <c r="H30" s="15"/>
      <c r="I30" s="15"/>
      <c r="J30" s="15"/>
      <c r="K30" s="64"/>
      <c r="L30" s="64"/>
      <c r="M30" s="64"/>
      <c r="N30" s="64"/>
      <c r="O30" s="64"/>
      <c r="P30" s="64"/>
      <c r="Q30" s="64"/>
      <c r="R30" s="62">
        <f t="shared" si="3"/>
        <v>0</v>
      </c>
    </row>
    <row r="31" spans="1:20" x14ac:dyDescent="0.25">
      <c r="A31" s="15" t="s">
        <v>130</v>
      </c>
      <c r="B31" s="15">
        <v>10</v>
      </c>
      <c r="C31" s="15">
        <v>0</v>
      </c>
      <c r="D31" s="33">
        <f t="shared" si="1"/>
        <v>0</v>
      </c>
      <c r="E31" s="33">
        <f t="shared" si="2"/>
        <v>0</v>
      </c>
      <c r="F31" s="33">
        <f t="shared" si="0"/>
        <v>0</v>
      </c>
      <c r="G31" s="15"/>
      <c r="H31" s="15"/>
      <c r="I31" s="15"/>
      <c r="J31" s="15"/>
      <c r="K31" s="64"/>
      <c r="L31" s="64"/>
      <c r="M31" s="64"/>
      <c r="N31" s="64"/>
      <c r="O31" s="64"/>
      <c r="P31" s="64"/>
      <c r="Q31" s="64"/>
      <c r="R31" s="62">
        <f t="shared" si="3"/>
        <v>0</v>
      </c>
    </row>
    <row r="32" spans="1:20" x14ac:dyDescent="0.25">
      <c r="A32" s="15" t="s">
        <v>131</v>
      </c>
      <c r="B32" s="15">
        <v>10</v>
      </c>
      <c r="C32" s="15">
        <v>0</v>
      </c>
      <c r="D32" s="33">
        <f t="shared" si="1"/>
        <v>0</v>
      </c>
      <c r="E32" s="33">
        <f t="shared" si="2"/>
        <v>0</v>
      </c>
      <c r="F32" s="33">
        <f t="shared" si="0"/>
        <v>0</v>
      </c>
      <c r="G32" s="15"/>
      <c r="H32" s="15"/>
      <c r="I32" s="15"/>
      <c r="J32" s="15"/>
      <c r="K32" s="64"/>
      <c r="L32" s="64"/>
      <c r="M32" s="64"/>
      <c r="N32" s="64"/>
      <c r="O32" s="64"/>
      <c r="P32" s="64"/>
      <c r="Q32" s="64"/>
      <c r="R32" s="62">
        <f t="shared" si="3"/>
        <v>0</v>
      </c>
    </row>
    <row r="33" spans="1:17" ht="15.75" x14ac:dyDescent="0.25">
      <c r="D33" s="46" t="s">
        <v>197</v>
      </c>
      <c r="E33" s="46">
        <f>SUM(E9:E32)</f>
        <v>0</v>
      </c>
      <c r="F33" s="46">
        <f>SUM(F9:F32)</f>
        <v>0</v>
      </c>
      <c r="G33" s="57">
        <f>SUM(G9:G32)</f>
        <v>0</v>
      </c>
      <c r="H33" s="57">
        <f t="shared" ref="H33:Q33" si="4">SUM(H9:H32)</f>
        <v>0</v>
      </c>
      <c r="I33" s="57">
        <f t="shared" si="4"/>
        <v>0</v>
      </c>
      <c r="J33" s="57">
        <f t="shared" si="4"/>
        <v>0</v>
      </c>
      <c r="K33" s="57">
        <f t="shared" si="4"/>
        <v>0</v>
      </c>
      <c r="L33" s="57">
        <f t="shared" si="4"/>
        <v>0</v>
      </c>
      <c r="M33" s="57">
        <f t="shared" si="4"/>
        <v>0</v>
      </c>
      <c r="N33" s="57">
        <f t="shared" si="4"/>
        <v>0</v>
      </c>
      <c r="O33" s="57">
        <f t="shared" si="4"/>
        <v>0</v>
      </c>
      <c r="P33" s="57">
        <f t="shared" si="4"/>
        <v>0</v>
      </c>
      <c r="Q33" s="57">
        <f t="shared" si="4"/>
        <v>0</v>
      </c>
    </row>
    <row r="34" spans="1:17" ht="15.75" x14ac:dyDescent="0.25">
      <c r="D34" s="56"/>
      <c r="E34" s="46" t="s">
        <v>132</v>
      </c>
      <c r="F34" s="46">
        <f>ROUNDUP((F33/12),0)</f>
        <v>0</v>
      </c>
      <c r="G34" s="56"/>
      <c r="H34" s="53"/>
      <c r="I34" s="53"/>
      <c r="J34" s="53"/>
      <c r="K34" s="8"/>
      <c r="L34" s="8"/>
      <c r="M34" s="8"/>
      <c r="N34" s="8"/>
      <c r="O34" s="8"/>
      <c r="P34" s="8"/>
      <c r="Q34" s="8"/>
    </row>
    <row r="36" spans="1:17" ht="17.25" x14ac:dyDescent="0.25">
      <c r="A36" s="45" t="s">
        <v>211</v>
      </c>
    </row>
    <row r="37" spans="1:17" ht="17.25" x14ac:dyDescent="0.25">
      <c r="A37" s="45" t="s">
        <v>191</v>
      </c>
    </row>
  </sheetData>
  <sheetProtection algorithmName="SHA-512" hashValue="xUzJ+tPVRGrnBOvneUx7Xi1AShDESJtHdczmPioEosIKxY0EbUAyE40B9JnAj2pPX/v7Kjc4sxg7Zk9oWk1ccw==" saltValue="ZJETX9+b4Pfjrk6m6ONuXA==" spinCount="100000" sheet="1" objects="1" scenarios="1" selectLockedCells="1"/>
  <mergeCells count="3">
    <mergeCell ref="G7:R7"/>
    <mergeCell ref="A2:R2"/>
    <mergeCell ref="A4:R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workbookViewId="0">
      <pane ySplit="8" topLeftCell="A9" activePane="bottomLeft" state="frozen"/>
      <selection pane="bottomLeft" activeCell="C9" sqref="C9"/>
    </sheetView>
  </sheetViews>
  <sheetFormatPr defaultColWidth="12.5703125" defaultRowHeight="15" x14ac:dyDescent="0.25"/>
  <cols>
    <col min="1" max="1" width="19.7109375" style="7" customWidth="1"/>
    <col min="2" max="2" width="15.28515625" style="7" customWidth="1"/>
    <col min="3" max="3" width="14" style="7" customWidth="1"/>
    <col min="4" max="4" width="16.42578125" style="7" customWidth="1"/>
    <col min="5" max="5" width="13.28515625" style="7" customWidth="1"/>
    <col min="6" max="6" width="17" style="7" customWidth="1"/>
    <col min="7" max="7" width="14.7109375" style="7" customWidth="1"/>
    <col min="8" max="8" width="15.28515625" customWidth="1"/>
    <col min="9" max="10" width="14.7109375" style="7" customWidth="1"/>
    <col min="11" max="11" width="15.140625" style="7" customWidth="1"/>
    <col min="12" max="12" width="14.5703125" style="7" customWidth="1"/>
    <col min="13" max="13" width="15" style="7" customWidth="1"/>
    <col min="14" max="14" width="15.42578125" style="7" customWidth="1"/>
    <col min="15" max="15" width="16.5703125" style="7" customWidth="1"/>
    <col min="16" max="17" width="16.140625" style="7" customWidth="1"/>
    <col min="18" max="18" width="23.140625" style="7" customWidth="1"/>
    <col min="19" max="22" width="17" style="7" customWidth="1"/>
    <col min="24" max="24" width="23.140625" customWidth="1"/>
    <col min="25" max="25" width="19.42578125" customWidth="1"/>
  </cols>
  <sheetData>
    <row r="1" spans="1:25" ht="15.75" x14ac:dyDescent="0.25">
      <c r="A1" s="44" t="s">
        <v>194</v>
      </c>
      <c r="B1" s="45"/>
      <c r="C1" s="45"/>
      <c r="D1" s="14"/>
      <c r="E1" s="14"/>
      <c r="F1" s="14"/>
      <c r="G1" s="45"/>
      <c r="I1" s="14"/>
      <c r="J1" s="14"/>
      <c r="K1" s="14"/>
      <c r="L1" s="14"/>
      <c r="M1" s="14"/>
      <c r="N1" s="14"/>
      <c r="O1" s="14"/>
      <c r="P1" s="14"/>
      <c r="Q1" s="14"/>
      <c r="R1" s="14"/>
      <c r="S1" s="14"/>
      <c r="T1" s="14"/>
      <c r="U1" s="14"/>
      <c r="V1" s="14"/>
    </row>
    <row r="2" spans="1:25" x14ac:dyDescent="0.25">
      <c r="A2" s="71" t="s">
        <v>215</v>
      </c>
      <c r="B2" s="71"/>
      <c r="C2" s="71"/>
      <c r="D2" s="71"/>
      <c r="E2" s="71"/>
      <c r="F2" s="71"/>
      <c r="G2" s="71"/>
      <c r="H2" s="71"/>
      <c r="I2" s="71"/>
      <c r="J2" s="71"/>
      <c r="K2" s="71"/>
      <c r="L2" s="71"/>
      <c r="M2" s="71"/>
      <c r="N2" s="71"/>
      <c r="O2" s="71"/>
      <c r="P2" s="71"/>
      <c r="Q2" s="71"/>
      <c r="R2" s="71"/>
      <c r="S2" s="14"/>
      <c r="T2" s="14"/>
      <c r="U2" s="14"/>
      <c r="V2" s="14"/>
    </row>
    <row r="3" spans="1:25" ht="6" customHeight="1" x14ac:dyDescent="0.25">
      <c r="A3" s="66"/>
      <c r="B3" s="66"/>
      <c r="C3" s="66"/>
      <c r="D3" s="66"/>
      <c r="E3" s="66"/>
      <c r="F3" s="66"/>
      <c r="G3" s="66"/>
      <c r="H3" s="66"/>
      <c r="I3" s="66"/>
      <c r="J3" s="66"/>
      <c r="K3" s="66"/>
      <c r="L3" s="66"/>
      <c r="M3" s="66"/>
      <c r="N3" s="66"/>
      <c r="O3" s="66"/>
      <c r="P3" s="66"/>
      <c r="Q3" s="66"/>
      <c r="R3" s="66"/>
      <c r="S3" s="14"/>
      <c r="T3" s="14"/>
      <c r="U3" s="14"/>
      <c r="V3" s="14"/>
    </row>
    <row r="4" spans="1:25" ht="25.5" customHeight="1" x14ac:dyDescent="0.25">
      <c r="A4" s="70" t="s">
        <v>214</v>
      </c>
      <c r="B4" s="70"/>
      <c r="C4" s="70"/>
      <c r="D4" s="70"/>
      <c r="E4" s="70"/>
      <c r="F4" s="70"/>
      <c r="G4" s="70"/>
      <c r="H4" s="70"/>
      <c r="I4" s="70"/>
      <c r="J4" s="70"/>
      <c r="K4" s="70"/>
      <c r="L4" s="70"/>
      <c r="M4" s="70"/>
      <c r="N4" s="70"/>
      <c r="O4" s="70"/>
      <c r="P4" s="70"/>
      <c r="Q4" s="70"/>
      <c r="R4" s="70"/>
      <c r="S4" s="14"/>
      <c r="T4" s="14"/>
      <c r="U4" s="14"/>
      <c r="V4" s="14"/>
    </row>
    <row r="5" spans="1:25" ht="6" customHeight="1" x14ac:dyDescent="0.25">
      <c r="A5" s="66"/>
      <c r="B5" s="66"/>
      <c r="C5" s="66"/>
      <c r="D5" s="66"/>
      <c r="E5" s="66"/>
      <c r="F5" s="66"/>
      <c r="G5" s="66"/>
      <c r="H5" s="66"/>
      <c r="I5" s="66"/>
      <c r="J5" s="66"/>
      <c r="K5" s="66"/>
      <c r="L5" s="66"/>
      <c r="M5" s="66"/>
      <c r="N5" s="66"/>
      <c r="O5" s="66"/>
      <c r="P5" s="66"/>
      <c r="Q5" s="66"/>
      <c r="R5" s="66"/>
      <c r="S5" s="14"/>
      <c r="T5" s="14"/>
      <c r="U5" s="14"/>
      <c r="V5" s="14"/>
    </row>
    <row r="6" spans="1:25" x14ac:dyDescent="0.25">
      <c r="A6" s="59" t="s">
        <v>193</v>
      </c>
      <c r="B6" s="59"/>
      <c r="C6" s="59"/>
      <c r="D6" s="59"/>
      <c r="E6" s="59"/>
      <c r="F6" s="59"/>
      <c r="G6" s="59"/>
      <c r="I6" s="55"/>
      <c r="J6" s="55"/>
      <c r="K6" s="55"/>
      <c r="L6" s="55"/>
      <c r="M6" s="55"/>
      <c r="N6" s="55"/>
      <c r="O6" s="55"/>
      <c r="P6" s="55"/>
      <c r="Q6" s="55"/>
      <c r="R6" s="55"/>
      <c r="S6" s="55"/>
      <c r="T6" s="55"/>
      <c r="U6" s="55"/>
      <c r="V6" s="55"/>
    </row>
    <row r="7" spans="1:25" x14ac:dyDescent="0.25">
      <c r="A7" s="45"/>
      <c r="B7" s="45"/>
      <c r="C7" s="45"/>
      <c r="D7" s="14"/>
      <c r="E7" s="14"/>
      <c r="F7" s="14"/>
      <c r="G7" s="67" t="s">
        <v>198</v>
      </c>
      <c r="H7" s="68"/>
      <c r="I7" s="68"/>
      <c r="J7" s="68"/>
      <c r="K7" s="68"/>
      <c r="L7" s="68"/>
      <c r="M7" s="68"/>
      <c r="N7" s="68"/>
      <c r="O7" s="68"/>
      <c r="P7" s="68"/>
      <c r="Q7" s="68"/>
      <c r="R7" s="69"/>
      <c r="S7" s="14"/>
      <c r="T7" s="14"/>
      <c r="U7" s="14"/>
      <c r="V7" s="14"/>
    </row>
    <row r="8" spans="1:25" ht="41.25" customHeight="1" x14ac:dyDescent="0.25">
      <c r="A8" s="47" t="s">
        <v>106</v>
      </c>
      <c r="B8" s="47" t="s">
        <v>195</v>
      </c>
      <c r="C8" s="47" t="s">
        <v>133</v>
      </c>
      <c r="D8" s="48" t="s">
        <v>182</v>
      </c>
      <c r="E8" s="48" t="s">
        <v>107</v>
      </c>
      <c r="F8" s="48" t="s">
        <v>192</v>
      </c>
      <c r="G8" s="47" t="s">
        <v>199</v>
      </c>
      <c r="H8" s="47" t="s">
        <v>200</v>
      </c>
      <c r="I8" s="47" t="s">
        <v>201</v>
      </c>
      <c r="J8" s="47" t="s">
        <v>202</v>
      </c>
      <c r="K8" s="63" t="s">
        <v>203</v>
      </c>
      <c r="L8" s="63" t="s">
        <v>204</v>
      </c>
      <c r="M8" s="63" t="s">
        <v>205</v>
      </c>
      <c r="N8" s="63" t="s">
        <v>206</v>
      </c>
      <c r="O8" s="63" t="s">
        <v>207</v>
      </c>
      <c r="P8" s="63" t="s">
        <v>208</v>
      </c>
      <c r="Q8" s="63" t="s">
        <v>209</v>
      </c>
      <c r="R8" s="48" t="s">
        <v>210</v>
      </c>
      <c r="S8" s="54"/>
      <c r="T8" s="54"/>
      <c r="U8" s="54"/>
      <c r="V8" s="54"/>
      <c r="W8" s="58"/>
      <c r="X8" s="8" t="s">
        <v>12</v>
      </c>
      <c r="Y8" s="50" t="s">
        <v>179</v>
      </c>
    </row>
    <row r="9" spans="1:25" x14ac:dyDescent="0.25">
      <c r="A9" s="15" t="s">
        <v>108</v>
      </c>
      <c r="B9" s="15">
        <v>4</v>
      </c>
      <c r="C9" s="15">
        <v>0</v>
      </c>
      <c r="D9" s="33">
        <f>PRODUCT(B9:C9)</f>
        <v>0</v>
      </c>
      <c r="E9" s="33">
        <f>PRODUCT(D9,150)</f>
        <v>0</v>
      </c>
      <c r="F9" s="33">
        <f t="shared" ref="F9:F32" si="0">PRODUCT(E9,5)</f>
        <v>0</v>
      </c>
      <c r="G9" s="15"/>
      <c r="H9" s="15"/>
      <c r="I9" s="15"/>
      <c r="J9" s="15"/>
      <c r="K9" s="64"/>
      <c r="L9" s="64"/>
      <c r="M9" s="64"/>
      <c r="N9" s="64"/>
      <c r="O9" s="64"/>
      <c r="P9" s="64"/>
      <c r="Q9" s="64"/>
      <c r="R9" s="33">
        <f>E9-((G9*26)+(H9*39)+(I9*53)+(J9*79)+(K9*104)+(L9*132)+(M9*158)+(N9*172)+(O9*264)+(P9*396)+(Q9*528))</f>
        <v>0</v>
      </c>
      <c r="S9" s="14"/>
      <c r="T9" s="14"/>
      <c r="U9" s="14"/>
      <c r="V9" s="14"/>
      <c r="W9" s="7"/>
      <c r="X9" s="5" t="s">
        <v>12</v>
      </c>
      <c r="Y9" s="5" t="s">
        <v>36</v>
      </c>
    </row>
    <row r="10" spans="1:25" x14ac:dyDescent="0.25">
      <c r="A10" s="15" t="s">
        <v>109</v>
      </c>
      <c r="B10" s="15">
        <v>4</v>
      </c>
      <c r="C10" s="15">
        <v>0</v>
      </c>
      <c r="D10" s="33">
        <f t="shared" ref="D10:D32" si="1">PRODUCT(B10:C10)</f>
        <v>0</v>
      </c>
      <c r="E10" s="33">
        <f t="shared" ref="E10:E32" si="2">PRODUCT(D10,150)</f>
        <v>0</v>
      </c>
      <c r="F10" s="33">
        <f t="shared" si="0"/>
        <v>0</v>
      </c>
      <c r="G10" s="15"/>
      <c r="H10" s="15"/>
      <c r="I10" s="15"/>
      <c r="J10" s="15"/>
      <c r="K10" s="64"/>
      <c r="L10" s="64"/>
      <c r="M10" s="64"/>
      <c r="N10" s="64"/>
      <c r="O10" s="64"/>
      <c r="P10" s="64"/>
      <c r="Q10" s="64"/>
      <c r="R10" s="33">
        <f t="shared" ref="R10:R32" si="3">E10-((G10*26)+(H10*39)+(I10*53)+(J10*79)+(K10*104)+(L10*132)+(M10*158)+(N10*172)+(O10*264)+(P10*396)+(Q10*528))</f>
        <v>0</v>
      </c>
      <c r="S10" s="14"/>
      <c r="T10" s="14"/>
      <c r="U10" s="14"/>
      <c r="V10" s="14"/>
      <c r="W10" s="7"/>
      <c r="X10" s="5" t="s">
        <v>12</v>
      </c>
      <c r="Y10" s="5" t="s">
        <v>37</v>
      </c>
    </row>
    <row r="11" spans="1:25" x14ac:dyDescent="0.25">
      <c r="A11" s="15" t="s">
        <v>110</v>
      </c>
      <c r="B11" s="15">
        <v>4</v>
      </c>
      <c r="C11" s="15">
        <v>0</v>
      </c>
      <c r="D11" s="33">
        <f t="shared" si="1"/>
        <v>0</v>
      </c>
      <c r="E11" s="33">
        <f t="shared" si="2"/>
        <v>0</v>
      </c>
      <c r="F11" s="33">
        <f t="shared" si="0"/>
        <v>0</v>
      </c>
      <c r="G11" s="15"/>
      <c r="H11" s="15"/>
      <c r="I11" s="15"/>
      <c r="J11" s="15"/>
      <c r="K11" s="64"/>
      <c r="L11" s="64"/>
      <c r="M11" s="64"/>
      <c r="N11" s="64"/>
      <c r="O11" s="64"/>
      <c r="P11" s="64"/>
      <c r="Q11" s="64"/>
      <c r="R11" s="33">
        <f t="shared" si="3"/>
        <v>0</v>
      </c>
      <c r="S11" s="14"/>
      <c r="T11" s="14"/>
      <c r="U11" s="14"/>
      <c r="V11" s="14"/>
      <c r="W11" s="7"/>
      <c r="X11" s="5" t="s">
        <v>12</v>
      </c>
      <c r="Y11" s="5" t="s">
        <v>24</v>
      </c>
    </row>
    <row r="12" spans="1:25" x14ac:dyDescent="0.25">
      <c r="A12" s="15" t="s">
        <v>111</v>
      </c>
      <c r="B12" s="15">
        <v>4</v>
      </c>
      <c r="C12" s="15">
        <v>0</v>
      </c>
      <c r="D12" s="33">
        <f t="shared" si="1"/>
        <v>0</v>
      </c>
      <c r="E12" s="33">
        <f>PRODUCT(D12,150)</f>
        <v>0</v>
      </c>
      <c r="F12" s="33">
        <f t="shared" si="0"/>
        <v>0</v>
      </c>
      <c r="G12" s="15"/>
      <c r="H12" s="15"/>
      <c r="I12" s="15"/>
      <c r="J12" s="15"/>
      <c r="K12" s="64"/>
      <c r="L12" s="64"/>
      <c r="M12" s="64"/>
      <c r="N12" s="64"/>
      <c r="O12" s="64"/>
      <c r="P12" s="64"/>
      <c r="Q12" s="64"/>
      <c r="R12" s="33">
        <f t="shared" si="3"/>
        <v>0</v>
      </c>
      <c r="S12" s="14"/>
      <c r="T12" s="14"/>
      <c r="U12" s="14"/>
      <c r="V12" s="14"/>
      <c r="W12" s="7"/>
      <c r="X12" s="5" t="s">
        <v>12</v>
      </c>
      <c r="Y12" s="5" t="s">
        <v>13</v>
      </c>
    </row>
    <row r="13" spans="1:25" x14ac:dyDescent="0.25">
      <c r="A13" s="15" t="s">
        <v>112</v>
      </c>
      <c r="B13" s="15">
        <v>4</v>
      </c>
      <c r="C13" s="15">
        <v>0</v>
      </c>
      <c r="D13" s="33">
        <f t="shared" si="1"/>
        <v>0</v>
      </c>
      <c r="E13" s="33">
        <f t="shared" si="2"/>
        <v>0</v>
      </c>
      <c r="F13" s="33">
        <f t="shared" si="0"/>
        <v>0</v>
      </c>
      <c r="G13" s="15"/>
      <c r="H13" s="15"/>
      <c r="I13" s="15"/>
      <c r="J13" s="15"/>
      <c r="K13" s="64"/>
      <c r="L13" s="64"/>
      <c r="M13" s="64"/>
      <c r="N13" s="64"/>
      <c r="O13" s="64"/>
      <c r="P13" s="64"/>
      <c r="Q13" s="64"/>
      <c r="R13" s="33">
        <f t="shared" si="3"/>
        <v>0</v>
      </c>
      <c r="S13" s="14"/>
      <c r="T13" s="14"/>
      <c r="U13" s="14"/>
      <c r="V13" s="14"/>
      <c r="W13" s="7"/>
      <c r="X13" s="5" t="s">
        <v>12</v>
      </c>
      <c r="Y13" s="5" t="s">
        <v>38</v>
      </c>
    </row>
    <row r="14" spans="1:25" x14ac:dyDescent="0.25">
      <c r="A14" s="15" t="s">
        <v>113</v>
      </c>
      <c r="B14" s="15">
        <v>4</v>
      </c>
      <c r="C14" s="15">
        <v>0</v>
      </c>
      <c r="D14" s="33">
        <f t="shared" si="1"/>
        <v>0</v>
      </c>
      <c r="E14" s="33">
        <f t="shared" si="2"/>
        <v>0</v>
      </c>
      <c r="F14" s="33">
        <f t="shared" si="0"/>
        <v>0</v>
      </c>
      <c r="G14" s="15"/>
      <c r="H14" s="15"/>
      <c r="I14" s="15"/>
      <c r="J14" s="15"/>
      <c r="K14" s="64"/>
      <c r="L14" s="64"/>
      <c r="M14" s="64"/>
      <c r="N14" s="64"/>
      <c r="O14" s="64"/>
      <c r="P14" s="64"/>
      <c r="Q14" s="64"/>
      <c r="R14" s="33">
        <f t="shared" si="3"/>
        <v>0</v>
      </c>
      <c r="S14" s="14"/>
      <c r="T14" s="14"/>
      <c r="U14" s="14"/>
      <c r="V14" s="14"/>
      <c r="W14" s="7"/>
      <c r="X14" s="5" t="s">
        <v>12</v>
      </c>
      <c r="Y14" s="5" t="s">
        <v>25</v>
      </c>
    </row>
    <row r="15" spans="1:25" x14ac:dyDescent="0.25">
      <c r="A15" s="15" t="s">
        <v>114</v>
      </c>
      <c r="B15" s="15">
        <v>4</v>
      </c>
      <c r="C15" s="15">
        <v>0</v>
      </c>
      <c r="D15" s="33">
        <f t="shared" si="1"/>
        <v>0</v>
      </c>
      <c r="E15" s="33">
        <f t="shared" si="2"/>
        <v>0</v>
      </c>
      <c r="F15" s="33">
        <f t="shared" si="0"/>
        <v>0</v>
      </c>
      <c r="G15" s="15"/>
      <c r="H15" s="15"/>
      <c r="I15" s="15"/>
      <c r="J15" s="15"/>
      <c r="K15" s="64"/>
      <c r="L15" s="64"/>
      <c r="M15" s="64"/>
      <c r="N15" s="64"/>
      <c r="O15" s="64"/>
      <c r="P15" s="64"/>
      <c r="Q15" s="64"/>
      <c r="R15" s="33">
        <f t="shared" si="3"/>
        <v>0</v>
      </c>
      <c r="S15" s="14"/>
      <c r="T15" s="14"/>
      <c r="U15" s="14"/>
      <c r="V15" s="14"/>
      <c r="W15" s="7"/>
      <c r="X15" s="5" t="s">
        <v>12</v>
      </c>
      <c r="Y15" s="5" t="s">
        <v>26</v>
      </c>
    </row>
    <row r="16" spans="1:25" x14ac:dyDescent="0.25">
      <c r="A16" s="15" t="s">
        <v>115</v>
      </c>
      <c r="B16" s="15">
        <v>4</v>
      </c>
      <c r="C16" s="15">
        <v>0</v>
      </c>
      <c r="D16" s="33">
        <f t="shared" si="1"/>
        <v>0</v>
      </c>
      <c r="E16" s="33">
        <f t="shared" si="2"/>
        <v>0</v>
      </c>
      <c r="F16" s="33">
        <f t="shared" si="0"/>
        <v>0</v>
      </c>
      <c r="G16" s="15"/>
      <c r="H16" s="15"/>
      <c r="I16" s="15"/>
      <c r="J16" s="15"/>
      <c r="K16" s="64"/>
      <c r="L16" s="64"/>
      <c r="M16" s="64"/>
      <c r="N16" s="64"/>
      <c r="O16" s="64"/>
      <c r="P16" s="64"/>
      <c r="Q16" s="64"/>
      <c r="R16" s="33">
        <f t="shared" si="3"/>
        <v>0</v>
      </c>
      <c r="S16" s="14"/>
      <c r="T16" s="14"/>
      <c r="U16" s="14"/>
      <c r="V16" s="14"/>
      <c r="W16" s="7"/>
      <c r="X16" s="5" t="s">
        <v>12</v>
      </c>
      <c r="Y16" s="5" t="s">
        <v>28</v>
      </c>
    </row>
    <row r="17" spans="1:25" x14ac:dyDescent="0.25">
      <c r="A17" s="15" t="s">
        <v>116</v>
      </c>
      <c r="B17" s="15">
        <v>4</v>
      </c>
      <c r="C17" s="15">
        <v>0</v>
      </c>
      <c r="D17" s="33">
        <f t="shared" si="1"/>
        <v>0</v>
      </c>
      <c r="E17" s="33">
        <f t="shared" si="2"/>
        <v>0</v>
      </c>
      <c r="F17" s="33">
        <f t="shared" si="0"/>
        <v>0</v>
      </c>
      <c r="G17" s="15"/>
      <c r="H17" s="15"/>
      <c r="I17" s="15"/>
      <c r="J17" s="15"/>
      <c r="K17" s="64"/>
      <c r="L17" s="64"/>
      <c r="M17" s="64"/>
      <c r="N17" s="64"/>
      <c r="O17" s="64"/>
      <c r="P17" s="64"/>
      <c r="Q17" s="64"/>
      <c r="R17" s="33">
        <f t="shared" si="3"/>
        <v>0</v>
      </c>
      <c r="S17" s="14"/>
      <c r="T17" s="14"/>
      <c r="U17" s="14"/>
      <c r="V17" s="14"/>
      <c r="W17" s="7"/>
      <c r="X17" s="5" t="s">
        <v>12</v>
      </c>
      <c r="Y17" s="5" t="s">
        <v>27</v>
      </c>
    </row>
    <row r="18" spans="1:25" x14ac:dyDescent="0.25">
      <c r="A18" s="15" t="s">
        <v>117</v>
      </c>
      <c r="B18" s="15">
        <v>4</v>
      </c>
      <c r="C18" s="15">
        <v>0</v>
      </c>
      <c r="D18" s="33">
        <f t="shared" si="1"/>
        <v>0</v>
      </c>
      <c r="E18" s="33">
        <f t="shared" si="2"/>
        <v>0</v>
      </c>
      <c r="F18" s="33">
        <f t="shared" si="0"/>
        <v>0</v>
      </c>
      <c r="G18" s="15"/>
      <c r="H18" s="15"/>
      <c r="I18" s="15"/>
      <c r="J18" s="15"/>
      <c r="K18" s="64"/>
      <c r="L18" s="64"/>
      <c r="M18" s="64"/>
      <c r="N18" s="64"/>
      <c r="O18" s="64"/>
      <c r="P18" s="64"/>
      <c r="Q18" s="64"/>
      <c r="R18" s="33">
        <f t="shared" si="3"/>
        <v>0</v>
      </c>
      <c r="S18" s="14"/>
      <c r="T18" s="14"/>
      <c r="U18" s="14"/>
      <c r="V18" s="14"/>
      <c r="W18" s="7"/>
      <c r="X18" s="5" t="s">
        <v>12</v>
      </c>
      <c r="Y18" s="5" t="s">
        <v>29</v>
      </c>
    </row>
    <row r="19" spans="1:25" x14ac:dyDescent="0.25">
      <c r="A19" s="15" t="s">
        <v>118</v>
      </c>
      <c r="B19" s="15">
        <v>4</v>
      </c>
      <c r="C19" s="15">
        <v>0</v>
      </c>
      <c r="D19" s="33">
        <f t="shared" si="1"/>
        <v>0</v>
      </c>
      <c r="E19" s="33">
        <f t="shared" si="2"/>
        <v>0</v>
      </c>
      <c r="F19" s="33">
        <f t="shared" si="0"/>
        <v>0</v>
      </c>
      <c r="G19" s="15"/>
      <c r="H19" s="15"/>
      <c r="I19" s="15"/>
      <c r="J19" s="15"/>
      <c r="K19" s="64"/>
      <c r="L19" s="64"/>
      <c r="M19" s="64"/>
      <c r="N19" s="64"/>
      <c r="O19" s="64"/>
      <c r="P19" s="64"/>
      <c r="Q19" s="64"/>
      <c r="R19" s="33">
        <f t="shared" si="3"/>
        <v>0</v>
      </c>
      <c r="S19" s="14"/>
      <c r="T19" s="14"/>
      <c r="U19" s="14"/>
      <c r="V19" s="14"/>
      <c r="W19" s="7"/>
      <c r="X19" s="5" t="s">
        <v>12</v>
      </c>
      <c r="Y19" s="5" t="s">
        <v>30</v>
      </c>
    </row>
    <row r="20" spans="1:25" x14ac:dyDescent="0.25">
      <c r="A20" s="15" t="s">
        <v>119</v>
      </c>
      <c r="B20" s="15">
        <v>4</v>
      </c>
      <c r="C20" s="15">
        <v>0</v>
      </c>
      <c r="D20" s="33">
        <f t="shared" si="1"/>
        <v>0</v>
      </c>
      <c r="E20" s="33">
        <f t="shared" si="2"/>
        <v>0</v>
      </c>
      <c r="F20" s="33">
        <f t="shared" si="0"/>
        <v>0</v>
      </c>
      <c r="G20" s="15"/>
      <c r="H20" s="15"/>
      <c r="I20" s="15"/>
      <c r="J20" s="15"/>
      <c r="K20" s="64"/>
      <c r="L20" s="64"/>
      <c r="M20" s="64"/>
      <c r="N20" s="64"/>
      <c r="O20" s="64"/>
      <c r="P20" s="64"/>
      <c r="Q20" s="64"/>
      <c r="R20" s="33">
        <f t="shared" si="3"/>
        <v>0</v>
      </c>
      <c r="S20" s="14"/>
      <c r="T20" s="14"/>
      <c r="U20" s="14"/>
      <c r="V20" s="14"/>
      <c r="W20" s="7"/>
    </row>
    <row r="21" spans="1:25" x14ac:dyDescent="0.25">
      <c r="A21" s="15" t="s">
        <v>120</v>
      </c>
      <c r="B21" s="15">
        <v>4</v>
      </c>
      <c r="C21" s="15">
        <v>0</v>
      </c>
      <c r="D21" s="33">
        <f t="shared" si="1"/>
        <v>0</v>
      </c>
      <c r="E21" s="33">
        <f t="shared" si="2"/>
        <v>0</v>
      </c>
      <c r="F21" s="33">
        <f t="shared" si="0"/>
        <v>0</v>
      </c>
      <c r="G21" s="15"/>
      <c r="H21" s="15"/>
      <c r="I21" s="15"/>
      <c r="J21" s="15"/>
      <c r="K21" s="64"/>
      <c r="L21" s="64"/>
      <c r="M21" s="64"/>
      <c r="N21" s="64"/>
      <c r="O21" s="64"/>
      <c r="P21" s="64"/>
      <c r="Q21" s="64"/>
      <c r="R21" s="33">
        <f t="shared" si="3"/>
        <v>0</v>
      </c>
      <c r="S21" s="14"/>
      <c r="T21" s="14"/>
      <c r="U21" s="14"/>
      <c r="V21" s="14"/>
      <c r="W21" s="7"/>
    </row>
    <row r="22" spans="1:25" x14ac:dyDescent="0.25">
      <c r="A22" s="15" t="s">
        <v>121</v>
      </c>
      <c r="B22" s="15">
        <v>4</v>
      </c>
      <c r="C22" s="15">
        <v>0</v>
      </c>
      <c r="D22" s="33">
        <f t="shared" si="1"/>
        <v>0</v>
      </c>
      <c r="E22" s="33">
        <f t="shared" si="2"/>
        <v>0</v>
      </c>
      <c r="F22" s="33">
        <f t="shared" si="0"/>
        <v>0</v>
      </c>
      <c r="G22" s="15"/>
      <c r="H22" s="15"/>
      <c r="I22" s="15"/>
      <c r="J22" s="15"/>
      <c r="K22" s="64"/>
      <c r="L22" s="64"/>
      <c r="M22" s="64"/>
      <c r="N22" s="64"/>
      <c r="O22" s="64"/>
      <c r="P22" s="64"/>
      <c r="Q22" s="64"/>
      <c r="R22" s="33">
        <f t="shared" si="3"/>
        <v>0</v>
      </c>
      <c r="S22" s="14"/>
      <c r="T22" s="14"/>
      <c r="U22" s="14"/>
      <c r="V22" s="14"/>
      <c r="W22" s="7"/>
    </row>
    <row r="23" spans="1:25" x14ac:dyDescent="0.25">
      <c r="A23" s="15" t="s">
        <v>122</v>
      </c>
      <c r="B23" s="15">
        <v>4</v>
      </c>
      <c r="C23" s="15">
        <v>0</v>
      </c>
      <c r="D23" s="33">
        <f t="shared" si="1"/>
        <v>0</v>
      </c>
      <c r="E23" s="33">
        <f t="shared" si="2"/>
        <v>0</v>
      </c>
      <c r="F23" s="33">
        <f t="shared" si="0"/>
        <v>0</v>
      </c>
      <c r="G23" s="15"/>
      <c r="H23" s="15"/>
      <c r="I23" s="15"/>
      <c r="J23" s="15"/>
      <c r="K23" s="64"/>
      <c r="L23" s="64"/>
      <c r="M23" s="64"/>
      <c r="N23" s="64"/>
      <c r="O23" s="64"/>
      <c r="P23" s="64"/>
      <c r="Q23" s="64"/>
      <c r="R23" s="33">
        <f t="shared" si="3"/>
        <v>0</v>
      </c>
      <c r="S23" s="14"/>
      <c r="T23" s="14"/>
      <c r="U23" s="14"/>
      <c r="V23" s="14"/>
      <c r="W23" s="7"/>
    </row>
    <row r="24" spans="1:25" x14ac:dyDescent="0.25">
      <c r="A24" s="15" t="s">
        <v>123</v>
      </c>
      <c r="B24" s="15">
        <v>4</v>
      </c>
      <c r="C24" s="15">
        <v>0</v>
      </c>
      <c r="D24" s="33">
        <f t="shared" si="1"/>
        <v>0</v>
      </c>
      <c r="E24" s="33">
        <f t="shared" si="2"/>
        <v>0</v>
      </c>
      <c r="F24" s="33">
        <f t="shared" si="0"/>
        <v>0</v>
      </c>
      <c r="G24" s="15"/>
      <c r="H24" s="15"/>
      <c r="I24" s="15"/>
      <c r="J24" s="15"/>
      <c r="K24" s="64"/>
      <c r="L24" s="64"/>
      <c r="M24" s="64"/>
      <c r="N24" s="64"/>
      <c r="O24" s="64"/>
      <c r="P24" s="64"/>
      <c r="Q24" s="64"/>
      <c r="R24" s="33">
        <f t="shared" si="3"/>
        <v>0</v>
      </c>
      <c r="S24" s="14"/>
      <c r="T24" s="14"/>
      <c r="U24" s="14"/>
      <c r="V24" s="14"/>
      <c r="W24" s="7"/>
    </row>
    <row r="25" spans="1:25" x14ac:dyDescent="0.25">
      <c r="A25" s="15" t="s">
        <v>124</v>
      </c>
      <c r="B25" s="15">
        <v>4</v>
      </c>
      <c r="C25" s="15">
        <v>0</v>
      </c>
      <c r="D25" s="33">
        <f t="shared" si="1"/>
        <v>0</v>
      </c>
      <c r="E25" s="33">
        <f t="shared" si="2"/>
        <v>0</v>
      </c>
      <c r="F25" s="33">
        <f t="shared" si="0"/>
        <v>0</v>
      </c>
      <c r="G25" s="15"/>
      <c r="H25" s="15"/>
      <c r="I25" s="15"/>
      <c r="J25" s="15"/>
      <c r="K25" s="64"/>
      <c r="L25" s="64"/>
      <c r="M25" s="64"/>
      <c r="N25" s="64"/>
      <c r="O25" s="64"/>
      <c r="P25" s="64"/>
      <c r="Q25" s="64"/>
      <c r="R25" s="33">
        <f t="shared" si="3"/>
        <v>0</v>
      </c>
      <c r="S25" s="14"/>
      <c r="T25" s="14"/>
      <c r="U25" s="14"/>
      <c r="V25" s="14"/>
      <c r="W25" s="7"/>
    </row>
    <row r="26" spans="1:25" x14ac:dyDescent="0.25">
      <c r="A26" s="15" t="s">
        <v>125</v>
      </c>
      <c r="B26" s="15">
        <v>4</v>
      </c>
      <c r="C26" s="15">
        <v>0</v>
      </c>
      <c r="D26" s="33">
        <f t="shared" si="1"/>
        <v>0</v>
      </c>
      <c r="E26" s="33">
        <f t="shared" si="2"/>
        <v>0</v>
      </c>
      <c r="F26" s="33">
        <f t="shared" si="0"/>
        <v>0</v>
      </c>
      <c r="G26" s="15"/>
      <c r="H26" s="15"/>
      <c r="I26" s="15"/>
      <c r="J26" s="15"/>
      <c r="K26" s="64"/>
      <c r="L26" s="64"/>
      <c r="M26" s="64"/>
      <c r="N26" s="64"/>
      <c r="O26" s="64"/>
      <c r="P26" s="64"/>
      <c r="Q26" s="64"/>
      <c r="R26" s="33">
        <f t="shared" si="3"/>
        <v>0</v>
      </c>
      <c r="S26" s="14"/>
      <c r="T26" s="14"/>
      <c r="U26" s="14"/>
      <c r="V26" s="14"/>
      <c r="W26" s="7"/>
    </row>
    <row r="27" spans="1:25" x14ac:dyDescent="0.25">
      <c r="A27" s="15" t="s">
        <v>126</v>
      </c>
      <c r="B27" s="15">
        <v>4</v>
      </c>
      <c r="C27" s="15">
        <v>0</v>
      </c>
      <c r="D27" s="33">
        <f t="shared" si="1"/>
        <v>0</v>
      </c>
      <c r="E27" s="33">
        <f t="shared" si="2"/>
        <v>0</v>
      </c>
      <c r="F27" s="33">
        <f t="shared" si="0"/>
        <v>0</v>
      </c>
      <c r="G27" s="15"/>
      <c r="H27" s="15"/>
      <c r="I27" s="15"/>
      <c r="J27" s="15"/>
      <c r="K27" s="64"/>
      <c r="L27" s="64"/>
      <c r="M27" s="64"/>
      <c r="N27" s="64"/>
      <c r="O27" s="64"/>
      <c r="P27" s="64"/>
      <c r="Q27" s="64"/>
      <c r="R27" s="33">
        <f t="shared" si="3"/>
        <v>0</v>
      </c>
      <c r="S27" s="14"/>
      <c r="T27" s="14"/>
      <c r="U27" s="14"/>
      <c r="V27" s="14"/>
      <c r="W27" s="7"/>
    </row>
    <row r="28" spans="1:25" x14ac:dyDescent="0.25">
      <c r="A28" s="15" t="s">
        <v>127</v>
      </c>
      <c r="B28" s="15">
        <v>4</v>
      </c>
      <c r="C28" s="15">
        <v>0</v>
      </c>
      <c r="D28" s="33">
        <f t="shared" si="1"/>
        <v>0</v>
      </c>
      <c r="E28" s="33">
        <f t="shared" si="2"/>
        <v>0</v>
      </c>
      <c r="F28" s="33">
        <f t="shared" si="0"/>
        <v>0</v>
      </c>
      <c r="G28" s="15"/>
      <c r="H28" s="15"/>
      <c r="I28" s="15"/>
      <c r="J28" s="15"/>
      <c r="K28" s="64"/>
      <c r="L28" s="64"/>
      <c r="M28" s="64"/>
      <c r="N28" s="64"/>
      <c r="O28" s="64"/>
      <c r="P28" s="64"/>
      <c r="Q28" s="64"/>
      <c r="R28" s="33">
        <f t="shared" si="3"/>
        <v>0</v>
      </c>
      <c r="S28" s="14"/>
      <c r="T28" s="14"/>
      <c r="U28" s="14"/>
      <c r="V28" s="14"/>
      <c r="W28" s="7"/>
    </row>
    <row r="29" spans="1:25" x14ac:dyDescent="0.25">
      <c r="A29" s="15" t="s">
        <v>128</v>
      </c>
      <c r="B29" s="15">
        <v>4</v>
      </c>
      <c r="C29" s="15">
        <v>0</v>
      </c>
      <c r="D29" s="33">
        <f t="shared" si="1"/>
        <v>0</v>
      </c>
      <c r="E29" s="33">
        <f t="shared" si="2"/>
        <v>0</v>
      </c>
      <c r="F29" s="33">
        <f t="shared" si="0"/>
        <v>0</v>
      </c>
      <c r="G29" s="15"/>
      <c r="H29" s="15"/>
      <c r="I29" s="15"/>
      <c r="J29" s="15"/>
      <c r="K29" s="64"/>
      <c r="L29" s="64"/>
      <c r="M29" s="64"/>
      <c r="N29" s="64"/>
      <c r="O29" s="64"/>
      <c r="P29" s="64"/>
      <c r="Q29" s="64"/>
      <c r="R29" s="33">
        <f t="shared" si="3"/>
        <v>0</v>
      </c>
      <c r="S29" s="14"/>
      <c r="T29" s="14"/>
      <c r="U29" s="14"/>
      <c r="V29" s="14"/>
      <c r="W29" s="7"/>
    </row>
    <row r="30" spans="1:25" x14ac:dyDescent="0.25">
      <c r="A30" s="15" t="s">
        <v>129</v>
      </c>
      <c r="B30" s="15">
        <v>4</v>
      </c>
      <c r="C30" s="15">
        <v>0</v>
      </c>
      <c r="D30" s="33">
        <f t="shared" si="1"/>
        <v>0</v>
      </c>
      <c r="E30" s="33">
        <f t="shared" si="2"/>
        <v>0</v>
      </c>
      <c r="F30" s="33">
        <f t="shared" si="0"/>
        <v>0</v>
      </c>
      <c r="G30" s="15"/>
      <c r="H30" s="15"/>
      <c r="I30" s="15"/>
      <c r="J30" s="15"/>
      <c r="K30" s="64"/>
      <c r="L30" s="64"/>
      <c r="M30" s="64"/>
      <c r="N30" s="64"/>
      <c r="O30" s="64"/>
      <c r="P30" s="64"/>
      <c r="Q30" s="64"/>
      <c r="R30" s="33">
        <f t="shared" si="3"/>
        <v>0</v>
      </c>
      <c r="S30" s="14"/>
      <c r="T30" s="14"/>
      <c r="U30" s="14"/>
      <c r="V30" s="14"/>
      <c r="W30" s="7"/>
    </row>
    <row r="31" spans="1:25" x14ac:dyDescent="0.25">
      <c r="A31" s="15" t="s">
        <v>130</v>
      </c>
      <c r="B31" s="15">
        <v>4</v>
      </c>
      <c r="C31" s="15">
        <v>0</v>
      </c>
      <c r="D31" s="33">
        <f t="shared" si="1"/>
        <v>0</v>
      </c>
      <c r="E31" s="33">
        <f t="shared" si="2"/>
        <v>0</v>
      </c>
      <c r="F31" s="33">
        <f t="shared" si="0"/>
        <v>0</v>
      </c>
      <c r="G31" s="15"/>
      <c r="H31" s="15"/>
      <c r="I31" s="15"/>
      <c r="J31" s="15"/>
      <c r="K31" s="64"/>
      <c r="L31" s="64"/>
      <c r="M31" s="64"/>
      <c r="N31" s="64"/>
      <c r="O31" s="64"/>
      <c r="P31" s="64"/>
      <c r="Q31" s="64"/>
      <c r="R31" s="33">
        <f t="shared" si="3"/>
        <v>0</v>
      </c>
      <c r="S31" s="14"/>
      <c r="T31" s="14"/>
      <c r="U31" s="14"/>
      <c r="V31" s="14"/>
      <c r="W31" s="7"/>
    </row>
    <row r="32" spans="1:25" x14ac:dyDescent="0.25">
      <c r="A32" s="15" t="s">
        <v>131</v>
      </c>
      <c r="B32" s="15">
        <v>4</v>
      </c>
      <c r="C32" s="15">
        <v>0</v>
      </c>
      <c r="D32" s="33">
        <f t="shared" si="1"/>
        <v>0</v>
      </c>
      <c r="E32" s="33">
        <f t="shared" si="2"/>
        <v>0</v>
      </c>
      <c r="F32" s="33">
        <f t="shared" si="0"/>
        <v>0</v>
      </c>
      <c r="G32" s="15"/>
      <c r="H32" s="15"/>
      <c r="I32" s="15"/>
      <c r="J32" s="15"/>
      <c r="K32" s="64"/>
      <c r="L32" s="64"/>
      <c r="M32" s="64"/>
      <c r="N32" s="64"/>
      <c r="O32" s="64"/>
      <c r="P32" s="64"/>
      <c r="Q32" s="64"/>
      <c r="R32" s="33">
        <f t="shared" si="3"/>
        <v>0</v>
      </c>
      <c r="S32" s="14"/>
      <c r="T32" s="14"/>
      <c r="U32" s="14"/>
      <c r="V32" s="14"/>
      <c r="W32" s="7"/>
    </row>
    <row r="33" spans="1:23" ht="15.75" x14ac:dyDescent="0.25">
      <c r="D33" s="51" t="s">
        <v>197</v>
      </c>
      <c r="E33" s="60">
        <f>SUM(E9:E32)</f>
        <v>0</v>
      </c>
      <c r="F33" s="60">
        <f>SUM(F9:F32)</f>
        <v>0</v>
      </c>
      <c r="G33" s="57">
        <f>SUM(G9:G32)</f>
        <v>0</v>
      </c>
      <c r="H33" s="57">
        <f t="shared" ref="H33:Q33" si="4">SUM(H9:H32)</f>
        <v>0</v>
      </c>
      <c r="I33" s="57">
        <f t="shared" si="4"/>
        <v>0</v>
      </c>
      <c r="J33" s="57">
        <f t="shared" si="4"/>
        <v>0</v>
      </c>
      <c r="K33" s="57">
        <f t="shared" si="4"/>
        <v>0</v>
      </c>
      <c r="L33" s="57">
        <f t="shared" si="4"/>
        <v>0</v>
      </c>
      <c r="M33" s="57">
        <f t="shared" si="4"/>
        <v>0</v>
      </c>
      <c r="N33" s="57">
        <f t="shared" si="4"/>
        <v>0</v>
      </c>
      <c r="O33" s="57">
        <f t="shared" si="4"/>
        <v>0</v>
      </c>
      <c r="P33" s="57">
        <f t="shared" si="4"/>
        <v>0</v>
      </c>
      <c r="Q33" s="57">
        <f t="shared" si="4"/>
        <v>0</v>
      </c>
      <c r="R33"/>
      <c r="W33" s="7"/>
    </row>
    <row r="34" spans="1:23" ht="15.75" x14ac:dyDescent="0.25">
      <c r="D34" s="52"/>
      <c r="E34" s="51" t="s">
        <v>132</v>
      </c>
      <c r="F34" s="60">
        <f>(F33/12)</f>
        <v>0</v>
      </c>
      <c r="W34" s="7"/>
    </row>
    <row r="35" spans="1:23" x14ac:dyDescent="0.25">
      <c r="W35" s="7"/>
    </row>
    <row r="36" spans="1:23" ht="17.25" x14ac:dyDescent="0.25">
      <c r="A36" s="45" t="s">
        <v>212</v>
      </c>
      <c r="W36" s="7"/>
    </row>
    <row r="37" spans="1:23" ht="17.25" x14ac:dyDescent="0.25">
      <c r="A37" s="45" t="s">
        <v>191</v>
      </c>
    </row>
  </sheetData>
  <sheetProtection algorithmName="SHA-512" hashValue="dxwRngHRUjqfkqE9ALXZOiaI7i3bm6vA3eOuFCLtAZ61lqvDzr/QsVdBYiKqWFwvTOM8Qo1gQyMMRKAHvpnHrg==" saltValue="GckbxX9IPfS+CYWQncg9/Q==" spinCount="100000" sheet="1" objects="1" scenarios="1" selectLockedCells="1"/>
  <mergeCells count="3">
    <mergeCell ref="G7:R7"/>
    <mergeCell ref="A2:R2"/>
    <mergeCell ref="A4:R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2"/>
  <sheetViews>
    <sheetView tabSelected="1" workbookViewId="0">
      <pane ySplit="5" topLeftCell="A6" activePane="bottomLeft" state="frozen"/>
      <selection pane="bottomLeft" activeCell="D7" sqref="D7"/>
    </sheetView>
  </sheetViews>
  <sheetFormatPr defaultRowHeight="15" x14ac:dyDescent="0.25"/>
  <cols>
    <col min="1" max="1" width="37.28515625" bestFit="1" customWidth="1"/>
    <col min="2" max="2" width="15" bestFit="1" customWidth="1"/>
    <col min="3" max="3" width="13.5703125" bestFit="1" customWidth="1"/>
    <col min="4" max="4" width="10.7109375" bestFit="1" customWidth="1"/>
    <col min="5" max="5" width="16.42578125" bestFit="1" customWidth="1"/>
  </cols>
  <sheetData>
    <row r="1" spans="1:5" ht="15.75" x14ac:dyDescent="0.25">
      <c r="A1" s="8" t="s">
        <v>186</v>
      </c>
    </row>
    <row r="2" spans="1:5" ht="38.25" customHeight="1" x14ac:dyDescent="0.25">
      <c r="A2" s="72" t="s">
        <v>189</v>
      </c>
      <c r="B2" s="72"/>
      <c r="C2" s="72"/>
      <c r="D2" s="72"/>
      <c r="E2" s="72"/>
    </row>
    <row r="3" spans="1:5" ht="15" customHeight="1" x14ac:dyDescent="0.25">
      <c r="D3" s="43" t="s">
        <v>187</v>
      </c>
    </row>
    <row r="5" spans="1:5" ht="45.75" customHeight="1" x14ac:dyDescent="0.25">
      <c r="A5" s="2" t="s">
        <v>0</v>
      </c>
      <c r="B5" s="2" t="s">
        <v>3</v>
      </c>
      <c r="C5" s="3" t="s">
        <v>1</v>
      </c>
      <c r="D5" s="3" t="s">
        <v>188</v>
      </c>
      <c r="E5" s="3" t="s">
        <v>2</v>
      </c>
    </row>
    <row r="6" spans="1:5" ht="15.75" x14ac:dyDescent="0.25">
      <c r="A6" s="2" t="s">
        <v>87</v>
      </c>
      <c r="B6" s="2"/>
      <c r="C6" s="3"/>
      <c r="D6" s="3"/>
      <c r="E6" s="3"/>
    </row>
    <row r="7" spans="1:5" s="4" customFormat="1" ht="15.75" x14ac:dyDescent="0.25">
      <c r="A7" s="27" t="s">
        <v>72</v>
      </c>
      <c r="B7" s="27" t="s">
        <v>86</v>
      </c>
      <c r="C7" s="28">
        <v>149</v>
      </c>
      <c r="D7" s="28">
        <v>0</v>
      </c>
      <c r="E7" s="29">
        <f t="shared" ref="E7:E15" si="0">PRODUCT(C7,D7)</f>
        <v>0</v>
      </c>
    </row>
    <row r="8" spans="1:5" s="4" customFormat="1" ht="15.75" x14ac:dyDescent="0.25">
      <c r="A8" s="24" t="s">
        <v>171</v>
      </c>
      <c r="B8" s="24" t="s">
        <v>85</v>
      </c>
      <c r="C8" s="25">
        <v>309</v>
      </c>
      <c r="D8" s="25">
        <v>0</v>
      </c>
      <c r="E8" s="26">
        <f t="shared" si="0"/>
        <v>0</v>
      </c>
    </row>
    <row r="9" spans="1:5" s="4" customFormat="1" x14ac:dyDescent="0.25">
      <c r="A9" s="30" t="s">
        <v>172</v>
      </c>
      <c r="B9" s="30" t="s">
        <v>83</v>
      </c>
      <c r="C9" s="32">
        <v>1795</v>
      </c>
      <c r="D9" s="30">
        <v>0</v>
      </c>
      <c r="E9" s="31">
        <f t="shared" si="0"/>
        <v>0</v>
      </c>
    </row>
    <row r="10" spans="1:5" s="4" customFormat="1" x14ac:dyDescent="0.25">
      <c r="A10" s="37" t="s">
        <v>4</v>
      </c>
      <c r="B10" s="37"/>
      <c r="C10" s="37">
        <v>226</v>
      </c>
      <c r="D10" s="37">
        <v>0</v>
      </c>
      <c r="E10" s="38">
        <f t="shared" si="0"/>
        <v>0</v>
      </c>
    </row>
    <row r="11" spans="1:5" s="4" customFormat="1" x14ac:dyDescent="0.25">
      <c r="A11" s="30" t="s">
        <v>5</v>
      </c>
      <c r="B11" s="30" t="s">
        <v>40</v>
      </c>
      <c r="C11" s="30">
        <v>950</v>
      </c>
      <c r="D11" s="30">
        <v>0</v>
      </c>
      <c r="E11" s="31">
        <f t="shared" si="0"/>
        <v>0</v>
      </c>
    </row>
    <row r="12" spans="1:5" s="4" customFormat="1" x14ac:dyDescent="0.25">
      <c r="A12" s="30" t="s">
        <v>5</v>
      </c>
      <c r="B12" s="30" t="s">
        <v>41</v>
      </c>
      <c r="C12" s="30">
        <v>1255</v>
      </c>
      <c r="D12" s="30">
        <v>0</v>
      </c>
      <c r="E12" s="31">
        <f t="shared" si="0"/>
        <v>0</v>
      </c>
    </row>
    <row r="13" spans="1:5" s="4" customFormat="1" x14ac:dyDescent="0.25">
      <c r="A13" s="30" t="s">
        <v>5</v>
      </c>
      <c r="B13" s="30" t="s">
        <v>6</v>
      </c>
      <c r="C13" s="32">
        <v>1350</v>
      </c>
      <c r="D13" s="30">
        <v>0</v>
      </c>
      <c r="E13" s="31">
        <f t="shared" si="0"/>
        <v>0</v>
      </c>
    </row>
    <row r="14" spans="1:5" s="4" customFormat="1" x14ac:dyDescent="0.25">
      <c r="A14" s="30" t="s">
        <v>5</v>
      </c>
      <c r="B14" s="30" t="s">
        <v>32</v>
      </c>
      <c r="C14" s="32">
        <v>3385</v>
      </c>
      <c r="D14" s="30">
        <v>0</v>
      </c>
      <c r="E14" s="31">
        <f t="shared" si="0"/>
        <v>0</v>
      </c>
    </row>
    <row r="15" spans="1:5" x14ac:dyDescent="0.25">
      <c r="A15" s="33" t="s">
        <v>5</v>
      </c>
      <c r="B15" s="33" t="s">
        <v>31</v>
      </c>
      <c r="C15" s="32">
        <v>4595</v>
      </c>
      <c r="D15" s="33">
        <v>0</v>
      </c>
      <c r="E15" s="34">
        <f t="shared" si="0"/>
        <v>0</v>
      </c>
    </row>
    <row r="16" spans="1:5" x14ac:dyDescent="0.25">
      <c r="A16" s="1"/>
      <c r="B16" s="81" t="s">
        <v>96</v>
      </c>
      <c r="C16" s="81"/>
      <c r="D16" s="81"/>
      <c r="E16" s="22">
        <f>SUM(E7:E15)</f>
        <v>0</v>
      </c>
    </row>
    <row r="17" spans="1:5" x14ac:dyDescent="0.25">
      <c r="A17" s="1"/>
      <c r="B17" s="1"/>
      <c r="C17" s="9"/>
      <c r="D17" s="9"/>
      <c r="E17" s="16"/>
    </row>
    <row r="18" spans="1:5" x14ac:dyDescent="0.25">
      <c r="A18" s="10" t="s">
        <v>88</v>
      </c>
      <c r="B18" s="1"/>
      <c r="C18" s="11"/>
      <c r="D18" s="1"/>
      <c r="E18" s="17"/>
    </row>
    <row r="19" spans="1:5" s="4" customFormat="1" x14ac:dyDescent="0.25">
      <c r="A19" s="37" t="s">
        <v>98</v>
      </c>
      <c r="B19" s="37" t="s">
        <v>69</v>
      </c>
      <c r="C19" s="39">
        <v>23.99</v>
      </c>
      <c r="D19" s="37">
        <v>0</v>
      </c>
      <c r="E19" s="38">
        <f t="shared" ref="E19:E42" si="1">PRODUCT(C19,D19)</f>
        <v>0</v>
      </c>
    </row>
    <row r="20" spans="1:5" s="4" customFormat="1" x14ac:dyDescent="0.25">
      <c r="A20" s="37" t="s">
        <v>74</v>
      </c>
      <c r="B20" s="37" t="s">
        <v>7</v>
      </c>
      <c r="C20" s="39">
        <v>40.96</v>
      </c>
      <c r="D20" s="37">
        <v>0</v>
      </c>
      <c r="E20" s="38">
        <f t="shared" si="1"/>
        <v>0</v>
      </c>
    </row>
    <row r="21" spans="1:5" s="4" customFormat="1" x14ac:dyDescent="0.25">
      <c r="A21" s="37" t="s">
        <v>74</v>
      </c>
      <c r="B21" s="37" t="s">
        <v>8</v>
      </c>
      <c r="C21" s="39">
        <v>103</v>
      </c>
      <c r="D21" s="37">
        <v>0</v>
      </c>
      <c r="E21" s="38">
        <f t="shared" si="1"/>
        <v>0</v>
      </c>
    </row>
    <row r="22" spans="1:5" s="4" customFormat="1" x14ac:dyDescent="0.25">
      <c r="A22" s="37" t="s">
        <v>73</v>
      </c>
      <c r="B22" s="37" t="s">
        <v>13</v>
      </c>
      <c r="C22" s="39">
        <v>76</v>
      </c>
      <c r="D22" s="37">
        <v>0</v>
      </c>
      <c r="E22" s="38">
        <f t="shared" si="1"/>
        <v>0</v>
      </c>
    </row>
    <row r="23" spans="1:5" s="4" customFormat="1" x14ac:dyDescent="0.25">
      <c r="A23" s="37" t="s">
        <v>73</v>
      </c>
      <c r="B23" s="37" t="s">
        <v>25</v>
      </c>
      <c r="C23" s="39">
        <v>122</v>
      </c>
      <c r="D23" s="37">
        <v>0</v>
      </c>
      <c r="E23" s="38">
        <f t="shared" si="1"/>
        <v>0</v>
      </c>
    </row>
    <row r="24" spans="1:5" s="4" customFormat="1" x14ac:dyDescent="0.25">
      <c r="A24" s="37" t="s">
        <v>74</v>
      </c>
      <c r="B24" s="37" t="s">
        <v>42</v>
      </c>
      <c r="C24" s="39">
        <v>172</v>
      </c>
      <c r="D24" s="37">
        <v>0</v>
      </c>
      <c r="E24" s="38">
        <f t="shared" si="1"/>
        <v>0</v>
      </c>
    </row>
    <row r="25" spans="1:5" s="4" customFormat="1" x14ac:dyDescent="0.25">
      <c r="A25" s="37" t="s">
        <v>73</v>
      </c>
      <c r="B25" s="37" t="s">
        <v>43</v>
      </c>
      <c r="C25" s="39">
        <v>285</v>
      </c>
      <c r="D25" s="37">
        <v>0</v>
      </c>
      <c r="E25" s="38">
        <f t="shared" si="1"/>
        <v>0</v>
      </c>
    </row>
    <row r="26" spans="1:5" s="4" customFormat="1" x14ac:dyDescent="0.25">
      <c r="A26" s="30" t="s">
        <v>53</v>
      </c>
      <c r="B26" s="30" t="s">
        <v>54</v>
      </c>
      <c r="C26" s="32">
        <v>28</v>
      </c>
      <c r="D26" s="30">
        <v>0</v>
      </c>
      <c r="E26" s="31">
        <f t="shared" si="1"/>
        <v>0</v>
      </c>
    </row>
    <row r="27" spans="1:5" s="4" customFormat="1" x14ac:dyDescent="0.25">
      <c r="A27" s="30" t="s">
        <v>53</v>
      </c>
      <c r="B27" s="30" t="s">
        <v>55</v>
      </c>
      <c r="C27" s="32">
        <v>32</v>
      </c>
      <c r="D27" s="30">
        <v>0</v>
      </c>
      <c r="E27" s="31">
        <f t="shared" si="1"/>
        <v>0</v>
      </c>
    </row>
    <row r="28" spans="1:5" s="4" customFormat="1" x14ac:dyDescent="0.25">
      <c r="A28" s="37" t="s">
        <v>12</v>
      </c>
      <c r="B28" s="37" t="s">
        <v>36</v>
      </c>
      <c r="C28" s="39">
        <v>240</v>
      </c>
      <c r="D28" s="37">
        <v>0</v>
      </c>
      <c r="E28" s="38">
        <f t="shared" si="1"/>
        <v>0</v>
      </c>
    </row>
    <row r="29" spans="1:5" s="4" customFormat="1" x14ac:dyDescent="0.25">
      <c r="A29" s="37" t="s">
        <v>12</v>
      </c>
      <c r="B29" s="37" t="s">
        <v>37</v>
      </c>
      <c r="C29" s="39">
        <v>280</v>
      </c>
      <c r="D29" s="37">
        <v>0</v>
      </c>
      <c r="E29" s="38">
        <f t="shared" si="1"/>
        <v>0</v>
      </c>
    </row>
    <row r="30" spans="1:5" s="4" customFormat="1" x14ac:dyDescent="0.25">
      <c r="A30" s="37" t="s">
        <v>12</v>
      </c>
      <c r="B30" s="37" t="s">
        <v>24</v>
      </c>
      <c r="C30" s="39">
        <v>485</v>
      </c>
      <c r="D30" s="37">
        <v>0</v>
      </c>
      <c r="E30" s="38">
        <f t="shared" si="1"/>
        <v>0</v>
      </c>
    </row>
    <row r="31" spans="1:5" s="4" customFormat="1" x14ac:dyDescent="0.25">
      <c r="A31" s="37" t="s">
        <v>12</v>
      </c>
      <c r="B31" s="37" t="s">
        <v>13</v>
      </c>
      <c r="C31" s="39">
        <v>704</v>
      </c>
      <c r="D31" s="37">
        <v>0</v>
      </c>
      <c r="E31" s="38">
        <f t="shared" si="1"/>
        <v>0</v>
      </c>
    </row>
    <row r="32" spans="1:5" s="4" customFormat="1" x14ac:dyDescent="0.25">
      <c r="A32" s="37" t="s">
        <v>12</v>
      </c>
      <c r="B32" s="37" t="s">
        <v>38</v>
      </c>
      <c r="C32" s="39">
        <v>750</v>
      </c>
      <c r="D32" s="37">
        <v>0</v>
      </c>
      <c r="E32" s="38">
        <f t="shared" si="1"/>
        <v>0</v>
      </c>
    </row>
    <row r="33" spans="1:5" s="4" customFormat="1" x14ac:dyDescent="0.25">
      <c r="A33" s="37" t="s">
        <v>12</v>
      </c>
      <c r="B33" s="37" t="s">
        <v>25</v>
      </c>
      <c r="C33" s="39">
        <v>1026</v>
      </c>
      <c r="D33" s="37">
        <v>0</v>
      </c>
      <c r="E33" s="38">
        <f t="shared" si="1"/>
        <v>0</v>
      </c>
    </row>
    <row r="34" spans="1:5" s="4" customFormat="1" x14ac:dyDescent="0.25">
      <c r="A34" s="37" t="s">
        <v>12</v>
      </c>
      <c r="B34" s="37" t="s">
        <v>26</v>
      </c>
      <c r="C34" s="39">
        <v>1172</v>
      </c>
      <c r="D34" s="37">
        <v>0</v>
      </c>
      <c r="E34" s="38">
        <f t="shared" si="1"/>
        <v>0</v>
      </c>
    </row>
    <row r="35" spans="1:5" s="4" customFormat="1" x14ac:dyDescent="0.25">
      <c r="A35" s="37" t="s">
        <v>12</v>
      </c>
      <c r="B35" s="37" t="s">
        <v>28</v>
      </c>
      <c r="C35" s="39">
        <v>1315</v>
      </c>
      <c r="D35" s="37">
        <v>0</v>
      </c>
      <c r="E35" s="38">
        <f t="shared" si="1"/>
        <v>0</v>
      </c>
    </row>
    <row r="36" spans="1:5" s="4" customFormat="1" x14ac:dyDescent="0.25">
      <c r="A36" s="37" t="s">
        <v>12</v>
      </c>
      <c r="B36" s="37" t="s">
        <v>27</v>
      </c>
      <c r="C36" s="39">
        <v>1467</v>
      </c>
      <c r="D36" s="37">
        <v>0</v>
      </c>
      <c r="E36" s="38">
        <f t="shared" si="1"/>
        <v>0</v>
      </c>
    </row>
    <row r="37" spans="1:5" s="4" customFormat="1" x14ac:dyDescent="0.25">
      <c r="A37" s="37" t="s">
        <v>12</v>
      </c>
      <c r="B37" s="37" t="s">
        <v>29</v>
      </c>
      <c r="C37" s="39">
        <v>2045</v>
      </c>
      <c r="D37" s="37">
        <v>0</v>
      </c>
      <c r="E37" s="38">
        <f t="shared" si="1"/>
        <v>0</v>
      </c>
    </row>
    <row r="38" spans="1:5" s="4" customFormat="1" x14ac:dyDescent="0.25">
      <c r="A38" s="37" t="s">
        <v>12</v>
      </c>
      <c r="B38" s="37" t="s">
        <v>30</v>
      </c>
      <c r="C38" s="39">
        <v>2495</v>
      </c>
      <c r="D38" s="37">
        <v>0</v>
      </c>
      <c r="E38" s="38">
        <f t="shared" si="1"/>
        <v>0</v>
      </c>
    </row>
    <row r="39" spans="1:5" s="4" customFormat="1" x14ac:dyDescent="0.25">
      <c r="A39" s="30" t="s">
        <v>89</v>
      </c>
      <c r="B39" s="30" t="s">
        <v>97</v>
      </c>
      <c r="C39" s="32">
        <v>125</v>
      </c>
      <c r="D39" s="30">
        <v>0</v>
      </c>
      <c r="E39" s="31">
        <f t="shared" si="1"/>
        <v>0</v>
      </c>
    </row>
    <row r="40" spans="1:5" s="4" customFormat="1" x14ac:dyDescent="0.25">
      <c r="A40" s="37" t="s">
        <v>75</v>
      </c>
      <c r="B40" s="37"/>
      <c r="C40" s="39">
        <v>1200</v>
      </c>
      <c r="D40" s="37">
        <v>0</v>
      </c>
      <c r="E40" s="38">
        <f t="shared" si="1"/>
        <v>0</v>
      </c>
    </row>
    <row r="41" spans="1:5" s="4" customFormat="1" x14ac:dyDescent="0.25">
      <c r="A41" s="37" t="s">
        <v>76</v>
      </c>
      <c r="B41" s="37"/>
      <c r="C41" s="39">
        <v>425</v>
      </c>
      <c r="D41" s="37">
        <v>0</v>
      </c>
      <c r="E41" s="38">
        <f t="shared" si="1"/>
        <v>0</v>
      </c>
    </row>
    <row r="42" spans="1:5" s="4" customFormat="1" x14ac:dyDescent="0.25">
      <c r="A42" s="30" t="s">
        <v>79</v>
      </c>
      <c r="B42" s="30" t="s">
        <v>173</v>
      </c>
      <c r="C42" s="32">
        <v>300</v>
      </c>
      <c r="D42" s="30">
        <v>0</v>
      </c>
      <c r="E42" s="31">
        <f t="shared" si="1"/>
        <v>0</v>
      </c>
    </row>
    <row r="43" spans="1:5" s="6" customFormat="1" x14ac:dyDescent="0.25">
      <c r="A43" s="12"/>
      <c r="B43" s="80" t="s">
        <v>101</v>
      </c>
      <c r="C43" s="80"/>
      <c r="D43" s="80"/>
      <c r="E43" s="20">
        <f>SUM(E19:E42)</f>
        <v>0</v>
      </c>
    </row>
    <row r="44" spans="1:5" x14ac:dyDescent="0.25">
      <c r="A44" s="1"/>
      <c r="B44" s="1"/>
      <c r="C44" s="11"/>
      <c r="D44" s="1"/>
      <c r="E44" s="17"/>
    </row>
    <row r="45" spans="1:5" x14ac:dyDescent="0.25">
      <c r="A45" s="10" t="s">
        <v>90</v>
      </c>
      <c r="B45" s="1"/>
      <c r="C45" s="11"/>
      <c r="D45" s="1"/>
      <c r="E45" s="17"/>
    </row>
    <row r="46" spans="1:5" x14ac:dyDescent="0.25">
      <c r="A46" s="40" t="s">
        <v>9</v>
      </c>
      <c r="B46" s="40" t="s">
        <v>10</v>
      </c>
      <c r="C46" s="41">
        <v>5243</v>
      </c>
      <c r="D46" s="40">
        <v>0</v>
      </c>
      <c r="E46" s="42">
        <f>PRODUCT(C46,D46)</f>
        <v>0</v>
      </c>
    </row>
    <row r="47" spans="1:5" x14ac:dyDescent="0.25">
      <c r="A47" s="33" t="s">
        <v>11</v>
      </c>
      <c r="B47" s="33" t="s">
        <v>39</v>
      </c>
      <c r="C47" s="35">
        <v>1070</v>
      </c>
      <c r="D47" s="33">
        <v>0</v>
      </c>
      <c r="E47" s="34">
        <f>PRODUCT(C47,D47)</f>
        <v>0</v>
      </c>
    </row>
    <row r="48" spans="1:5" s="4" customFormat="1" x14ac:dyDescent="0.25">
      <c r="A48" s="37" t="s">
        <v>68</v>
      </c>
      <c r="B48" s="37" t="s">
        <v>174</v>
      </c>
      <c r="C48" s="39">
        <v>4</v>
      </c>
      <c r="D48" s="37">
        <v>0</v>
      </c>
      <c r="E48" s="38">
        <f>PRODUCT(C48,D48)</f>
        <v>0</v>
      </c>
    </row>
    <row r="49" spans="1:5" x14ac:dyDescent="0.25">
      <c r="A49" s="33" t="s">
        <v>67</v>
      </c>
      <c r="B49" s="33"/>
      <c r="C49" s="33">
        <v>8</v>
      </c>
      <c r="D49" s="33">
        <v>0</v>
      </c>
      <c r="E49" s="34">
        <f>PRODUCT(C49,D49)</f>
        <v>0</v>
      </c>
    </row>
    <row r="50" spans="1:5" x14ac:dyDescent="0.25">
      <c r="A50" s="40" t="s">
        <v>91</v>
      </c>
      <c r="B50" s="40"/>
      <c r="C50" s="41">
        <v>10</v>
      </c>
      <c r="D50" s="40">
        <v>0</v>
      </c>
      <c r="E50" s="42">
        <f>PRODUCT(C50,D50)</f>
        <v>0</v>
      </c>
    </row>
    <row r="51" spans="1:5" x14ac:dyDescent="0.25">
      <c r="A51" s="1"/>
      <c r="B51" s="77" t="s">
        <v>102</v>
      </c>
      <c r="C51" s="77"/>
      <c r="D51" s="77"/>
      <c r="E51" s="22">
        <f>SUM(E46:E50)</f>
        <v>0</v>
      </c>
    </row>
    <row r="52" spans="1:5" x14ac:dyDescent="0.25">
      <c r="A52" s="1"/>
      <c r="B52" s="1"/>
      <c r="C52" s="11"/>
      <c r="D52" s="1"/>
      <c r="E52" s="17"/>
    </row>
    <row r="53" spans="1:5" x14ac:dyDescent="0.25">
      <c r="A53" s="10" t="s">
        <v>92</v>
      </c>
      <c r="B53" s="1"/>
      <c r="C53" s="1"/>
      <c r="D53" s="1"/>
      <c r="E53" s="17"/>
    </row>
    <row r="54" spans="1:5" x14ac:dyDescent="0.25">
      <c r="A54" s="33" t="s">
        <v>160</v>
      </c>
      <c r="B54" s="33" t="s">
        <v>17</v>
      </c>
      <c r="C54" s="35">
        <v>1110</v>
      </c>
      <c r="D54" s="33">
        <v>0</v>
      </c>
      <c r="E54" s="34">
        <f t="shared" ref="E54:E71" si="2">PRODUCT(C54,D54)</f>
        <v>0</v>
      </c>
    </row>
    <row r="55" spans="1:5" x14ac:dyDescent="0.25">
      <c r="A55" s="33" t="s">
        <v>161</v>
      </c>
      <c r="B55" s="33" t="s">
        <v>16</v>
      </c>
      <c r="C55" s="35">
        <v>1595</v>
      </c>
      <c r="D55" s="33">
        <v>0</v>
      </c>
      <c r="E55" s="34">
        <f t="shared" si="2"/>
        <v>0</v>
      </c>
    </row>
    <row r="56" spans="1:5" x14ac:dyDescent="0.25">
      <c r="A56" s="33" t="s">
        <v>162</v>
      </c>
      <c r="B56" s="33" t="s">
        <v>15</v>
      </c>
      <c r="C56" s="35">
        <v>1675</v>
      </c>
      <c r="D56" s="33">
        <v>0</v>
      </c>
      <c r="E56" s="34">
        <f t="shared" si="2"/>
        <v>0</v>
      </c>
    </row>
    <row r="57" spans="1:5" x14ac:dyDescent="0.25">
      <c r="A57" s="33" t="s">
        <v>163</v>
      </c>
      <c r="B57" s="33" t="s">
        <v>33</v>
      </c>
      <c r="C57" s="35">
        <v>1995</v>
      </c>
      <c r="D57" s="33">
        <v>0</v>
      </c>
      <c r="E57" s="34">
        <f t="shared" si="2"/>
        <v>0</v>
      </c>
    </row>
    <row r="58" spans="1:5" x14ac:dyDescent="0.25">
      <c r="A58" s="33" t="s">
        <v>164</v>
      </c>
      <c r="B58" s="33" t="s">
        <v>14</v>
      </c>
      <c r="C58" s="35">
        <v>2080</v>
      </c>
      <c r="D58" s="33">
        <v>0</v>
      </c>
      <c r="E58" s="34">
        <f t="shared" si="2"/>
        <v>0</v>
      </c>
    </row>
    <row r="59" spans="1:5" x14ac:dyDescent="0.25">
      <c r="A59" s="33" t="s">
        <v>165</v>
      </c>
      <c r="B59" s="33" t="s">
        <v>84</v>
      </c>
      <c r="C59" s="35">
        <v>3385</v>
      </c>
      <c r="D59" s="33">
        <v>0</v>
      </c>
      <c r="E59" s="34">
        <f t="shared" si="2"/>
        <v>0</v>
      </c>
    </row>
    <row r="60" spans="1:5" x14ac:dyDescent="0.25">
      <c r="A60" s="40" t="s">
        <v>18</v>
      </c>
      <c r="B60" s="40" t="s">
        <v>19</v>
      </c>
      <c r="C60" s="41">
        <v>7.5</v>
      </c>
      <c r="D60" s="40">
        <v>0</v>
      </c>
      <c r="E60" s="42">
        <f t="shared" si="2"/>
        <v>0</v>
      </c>
    </row>
    <row r="61" spans="1:5" x14ac:dyDescent="0.25">
      <c r="A61" s="40" t="s">
        <v>18</v>
      </c>
      <c r="B61" s="40" t="s">
        <v>20</v>
      </c>
      <c r="C61" s="41">
        <v>11</v>
      </c>
      <c r="D61" s="40">
        <v>0</v>
      </c>
      <c r="E61" s="42">
        <f t="shared" si="2"/>
        <v>0</v>
      </c>
    </row>
    <row r="62" spans="1:5" x14ac:dyDescent="0.25">
      <c r="A62" s="33" t="s">
        <v>44</v>
      </c>
      <c r="B62" s="33"/>
      <c r="C62" s="33">
        <v>15</v>
      </c>
      <c r="D62" s="33">
        <v>0</v>
      </c>
      <c r="E62" s="34">
        <f t="shared" si="2"/>
        <v>0</v>
      </c>
    </row>
    <row r="63" spans="1:5" x14ac:dyDescent="0.25">
      <c r="A63" s="40" t="s">
        <v>45</v>
      </c>
      <c r="B63" s="40" t="s">
        <v>46</v>
      </c>
      <c r="C63" s="40">
        <v>15</v>
      </c>
      <c r="D63" s="40">
        <v>0</v>
      </c>
      <c r="E63" s="42">
        <f t="shared" si="2"/>
        <v>0</v>
      </c>
    </row>
    <row r="64" spans="1:5" x14ac:dyDescent="0.25">
      <c r="A64" s="33" t="s">
        <v>99</v>
      </c>
      <c r="B64" s="33"/>
      <c r="C64" s="35">
        <v>1879</v>
      </c>
      <c r="D64" s="33">
        <v>0</v>
      </c>
      <c r="E64" s="34">
        <f t="shared" si="2"/>
        <v>0</v>
      </c>
    </row>
    <row r="65" spans="1:5" x14ac:dyDescent="0.25">
      <c r="A65" s="40" t="s">
        <v>21</v>
      </c>
      <c r="B65" s="40"/>
      <c r="C65" s="40">
        <v>135</v>
      </c>
      <c r="D65" s="40">
        <v>0</v>
      </c>
      <c r="E65" s="42">
        <f t="shared" si="2"/>
        <v>0</v>
      </c>
    </row>
    <row r="66" spans="1:5" x14ac:dyDescent="0.25">
      <c r="A66" s="40" t="s">
        <v>166</v>
      </c>
      <c r="B66" s="40"/>
      <c r="C66" s="41">
        <v>1800</v>
      </c>
      <c r="D66" s="40">
        <v>0</v>
      </c>
      <c r="E66" s="42">
        <f t="shared" si="2"/>
        <v>0</v>
      </c>
    </row>
    <row r="67" spans="1:5" x14ac:dyDescent="0.25">
      <c r="A67" s="33" t="s">
        <v>100</v>
      </c>
      <c r="B67" s="35">
        <v>1000</v>
      </c>
      <c r="C67" s="33">
        <v>60</v>
      </c>
      <c r="D67" s="33">
        <v>0</v>
      </c>
      <c r="E67" s="34">
        <f t="shared" si="2"/>
        <v>0</v>
      </c>
    </row>
    <row r="68" spans="1:5" x14ac:dyDescent="0.25">
      <c r="A68" s="40" t="s">
        <v>35</v>
      </c>
      <c r="B68" s="41">
        <v>1000</v>
      </c>
      <c r="C68" s="40">
        <v>130</v>
      </c>
      <c r="D68" s="40">
        <v>0</v>
      </c>
      <c r="E68" s="42">
        <f t="shared" si="2"/>
        <v>0</v>
      </c>
    </row>
    <row r="69" spans="1:5" x14ac:dyDescent="0.25">
      <c r="A69" s="33" t="s">
        <v>22</v>
      </c>
      <c r="B69" s="33" t="s">
        <v>23</v>
      </c>
      <c r="C69" s="33">
        <v>210</v>
      </c>
      <c r="D69" s="33">
        <v>0</v>
      </c>
      <c r="E69" s="34">
        <f t="shared" si="2"/>
        <v>0</v>
      </c>
    </row>
    <row r="70" spans="1:5" x14ac:dyDescent="0.25">
      <c r="A70" s="40" t="s">
        <v>167</v>
      </c>
      <c r="B70" s="40" t="s">
        <v>34</v>
      </c>
      <c r="C70" s="41">
        <v>1696</v>
      </c>
      <c r="D70" s="40">
        <v>0</v>
      </c>
      <c r="E70" s="42">
        <f t="shared" si="2"/>
        <v>0</v>
      </c>
    </row>
    <row r="71" spans="1:5" x14ac:dyDescent="0.25">
      <c r="A71" s="33" t="s">
        <v>78</v>
      </c>
      <c r="B71" s="33" t="s">
        <v>175</v>
      </c>
      <c r="C71" s="36">
        <v>0.18</v>
      </c>
      <c r="D71" s="33">
        <v>0</v>
      </c>
      <c r="E71" s="34">
        <f t="shared" si="2"/>
        <v>0</v>
      </c>
    </row>
    <row r="72" spans="1:5" s="7" customFormat="1" x14ac:dyDescent="0.25">
      <c r="A72" s="14"/>
      <c r="B72" s="82" t="s">
        <v>103</v>
      </c>
      <c r="C72" s="82"/>
      <c r="D72" s="82"/>
      <c r="E72" s="20">
        <f>SUM(E54:E71)</f>
        <v>0</v>
      </c>
    </row>
    <row r="73" spans="1:5" x14ac:dyDescent="0.25">
      <c r="A73" s="1"/>
      <c r="B73" s="1"/>
      <c r="C73" s="11"/>
      <c r="D73" s="1"/>
      <c r="E73" s="17"/>
    </row>
    <row r="74" spans="1:5" x14ac:dyDescent="0.25">
      <c r="A74" s="10" t="s">
        <v>71</v>
      </c>
      <c r="B74" s="1"/>
      <c r="C74" s="1"/>
      <c r="D74" s="1"/>
      <c r="E74" s="17"/>
    </row>
    <row r="75" spans="1:5" x14ac:dyDescent="0.25">
      <c r="A75" s="37" t="s">
        <v>95</v>
      </c>
      <c r="B75" s="40"/>
      <c r="C75" s="40">
        <v>72</v>
      </c>
      <c r="D75" s="40">
        <v>0</v>
      </c>
      <c r="E75" s="42">
        <f t="shared" ref="E75:E82" si="3">PRODUCT(C75,D75)</f>
        <v>0</v>
      </c>
    </row>
    <row r="76" spans="1:5" x14ac:dyDescent="0.25">
      <c r="A76" s="33" t="s">
        <v>168</v>
      </c>
      <c r="B76" s="33"/>
      <c r="C76" s="33">
        <v>11</v>
      </c>
      <c r="D76" s="33">
        <v>0</v>
      </c>
      <c r="E76" s="34">
        <f t="shared" si="3"/>
        <v>0</v>
      </c>
    </row>
    <row r="77" spans="1:5" x14ac:dyDescent="0.25">
      <c r="A77" s="40" t="s">
        <v>70</v>
      </c>
      <c r="B77" s="40"/>
      <c r="C77" s="40">
        <v>6</v>
      </c>
      <c r="D77" s="40">
        <v>0</v>
      </c>
      <c r="E77" s="42">
        <f t="shared" si="3"/>
        <v>0</v>
      </c>
    </row>
    <row r="78" spans="1:5" x14ac:dyDescent="0.25">
      <c r="A78" s="33" t="s">
        <v>183</v>
      </c>
      <c r="B78" s="33"/>
      <c r="C78" s="33">
        <v>284</v>
      </c>
      <c r="D78" s="33">
        <v>0</v>
      </c>
      <c r="E78" s="34">
        <f t="shared" si="3"/>
        <v>0</v>
      </c>
    </row>
    <row r="79" spans="1:5" x14ac:dyDescent="0.25">
      <c r="A79" s="40" t="s">
        <v>184</v>
      </c>
      <c r="B79" s="40"/>
      <c r="C79" s="40">
        <v>270</v>
      </c>
      <c r="D79" s="40">
        <v>0</v>
      </c>
      <c r="E79" s="42">
        <f t="shared" si="3"/>
        <v>0</v>
      </c>
    </row>
    <row r="80" spans="1:5" x14ac:dyDescent="0.25">
      <c r="A80" s="33" t="s">
        <v>82</v>
      </c>
      <c r="B80" s="33" t="s">
        <v>176</v>
      </c>
      <c r="C80" s="33">
        <v>75</v>
      </c>
      <c r="D80" s="33">
        <v>0</v>
      </c>
      <c r="E80" s="34">
        <f t="shared" si="3"/>
        <v>0</v>
      </c>
    </row>
    <row r="81" spans="1:5" x14ac:dyDescent="0.25">
      <c r="A81" s="40" t="s">
        <v>93</v>
      </c>
      <c r="B81" s="40" t="s">
        <v>94</v>
      </c>
      <c r="C81" s="40">
        <v>40</v>
      </c>
      <c r="D81" s="40">
        <v>0</v>
      </c>
      <c r="E81" s="42">
        <f t="shared" si="3"/>
        <v>0</v>
      </c>
    </row>
    <row r="82" spans="1:5" x14ac:dyDescent="0.25">
      <c r="A82" s="33" t="s">
        <v>80</v>
      </c>
      <c r="B82" s="33" t="s">
        <v>81</v>
      </c>
      <c r="C82" s="33">
        <v>11</v>
      </c>
      <c r="D82" s="33">
        <v>0</v>
      </c>
      <c r="E82" s="34">
        <f t="shared" si="3"/>
        <v>0</v>
      </c>
    </row>
    <row r="83" spans="1:5" s="7" customFormat="1" x14ac:dyDescent="0.25">
      <c r="A83" s="14"/>
      <c r="B83" s="82" t="s">
        <v>104</v>
      </c>
      <c r="C83" s="82"/>
      <c r="D83" s="82"/>
      <c r="E83" s="20">
        <f>SUM(E75:E82)</f>
        <v>0</v>
      </c>
    </row>
    <row r="84" spans="1:5" x14ac:dyDescent="0.25">
      <c r="A84" s="1"/>
      <c r="B84" s="1"/>
      <c r="C84" s="1"/>
      <c r="D84" s="1"/>
      <c r="E84" s="17"/>
    </row>
    <row r="85" spans="1:5" x14ac:dyDescent="0.25">
      <c r="A85" s="10" t="s">
        <v>77</v>
      </c>
      <c r="B85" s="1"/>
      <c r="C85" s="1"/>
      <c r="D85" s="1"/>
      <c r="E85" s="17"/>
    </row>
    <row r="86" spans="1:5" x14ac:dyDescent="0.25">
      <c r="A86" s="40" t="s">
        <v>47</v>
      </c>
      <c r="B86" s="40" t="s">
        <v>48</v>
      </c>
      <c r="C86" s="40">
        <v>75</v>
      </c>
      <c r="D86" s="40">
        <v>0</v>
      </c>
      <c r="E86" s="42">
        <f t="shared" ref="E86:E101" si="4">PRODUCT(C86,D86)</f>
        <v>0</v>
      </c>
    </row>
    <row r="87" spans="1:5" x14ac:dyDescent="0.25">
      <c r="A87" s="33" t="s">
        <v>49</v>
      </c>
      <c r="B87" s="33" t="s">
        <v>48</v>
      </c>
      <c r="C87" s="33">
        <v>28</v>
      </c>
      <c r="D87" s="33">
        <v>0</v>
      </c>
      <c r="E87" s="34">
        <f t="shared" si="4"/>
        <v>0</v>
      </c>
    </row>
    <row r="88" spans="1:5" x14ac:dyDescent="0.25">
      <c r="A88" s="33" t="s">
        <v>49</v>
      </c>
      <c r="B88" s="33" t="s">
        <v>60</v>
      </c>
      <c r="C88" s="33">
        <v>13</v>
      </c>
      <c r="D88" s="33">
        <v>0</v>
      </c>
      <c r="E88" s="34">
        <f t="shared" si="4"/>
        <v>0</v>
      </c>
    </row>
    <row r="89" spans="1:5" x14ac:dyDescent="0.25">
      <c r="A89" s="40" t="s">
        <v>50</v>
      </c>
      <c r="B89" s="40" t="s">
        <v>48</v>
      </c>
      <c r="C89" s="40">
        <v>175</v>
      </c>
      <c r="D89" s="40">
        <v>0</v>
      </c>
      <c r="E89" s="42">
        <f t="shared" si="4"/>
        <v>0</v>
      </c>
    </row>
    <row r="90" spans="1:5" x14ac:dyDescent="0.25">
      <c r="A90" s="33" t="s">
        <v>51</v>
      </c>
      <c r="B90" s="33" t="s">
        <v>48</v>
      </c>
      <c r="C90" s="33">
        <v>238</v>
      </c>
      <c r="D90" s="33">
        <v>0</v>
      </c>
      <c r="E90" s="34">
        <f t="shared" si="4"/>
        <v>0</v>
      </c>
    </row>
    <row r="91" spans="1:5" x14ac:dyDescent="0.25">
      <c r="A91" s="33" t="s">
        <v>51</v>
      </c>
      <c r="B91" s="33" t="s">
        <v>57</v>
      </c>
      <c r="C91" s="33">
        <v>26</v>
      </c>
      <c r="D91" s="33">
        <v>0</v>
      </c>
      <c r="E91" s="34">
        <f t="shared" si="4"/>
        <v>0</v>
      </c>
    </row>
    <row r="92" spans="1:5" x14ac:dyDescent="0.25">
      <c r="A92" s="40" t="s">
        <v>52</v>
      </c>
      <c r="B92" s="40" t="s">
        <v>48</v>
      </c>
      <c r="C92" s="40">
        <v>283</v>
      </c>
      <c r="D92" s="40">
        <v>0</v>
      </c>
      <c r="E92" s="42">
        <f t="shared" si="4"/>
        <v>0</v>
      </c>
    </row>
    <row r="93" spans="1:5" x14ac:dyDescent="0.25">
      <c r="A93" s="33" t="s">
        <v>56</v>
      </c>
      <c r="B93" s="33" t="s">
        <v>58</v>
      </c>
      <c r="C93" s="33">
        <v>40</v>
      </c>
      <c r="D93" s="33">
        <v>0</v>
      </c>
      <c r="E93" s="34">
        <f t="shared" si="4"/>
        <v>0</v>
      </c>
    </row>
    <row r="94" spans="1:5" x14ac:dyDescent="0.25">
      <c r="A94" s="40" t="s">
        <v>185</v>
      </c>
      <c r="B94" s="40" t="s">
        <v>59</v>
      </c>
      <c r="C94" s="40">
        <v>81</v>
      </c>
      <c r="D94" s="40">
        <v>0</v>
      </c>
      <c r="E94" s="42">
        <f t="shared" si="4"/>
        <v>0</v>
      </c>
    </row>
    <row r="95" spans="1:5" x14ac:dyDescent="0.25">
      <c r="A95" s="33" t="s">
        <v>177</v>
      </c>
      <c r="B95" s="33" t="s">
        <v>59</v>
      </c>
      <c r="C95" s="33">
        <v>46</v>
      </c>
      <c r="D95" s="33">
        <v>0</v>
      </c>
      <c r="E95" s="34">
        <f t="shared" si="4"/>
        <v>0</v>
      </c>
    </row>
    <row r="96" spans="1:5" x14ac:dyDescent="0.25">
      <c r="A96" s="40" t="s">
        <v>178</v>
      </c>
      <c r="B96" s="40" t="s">
        <v>60</v>
      </c>
      <c r="C96" s="40">
        <v>13</v>
      </c>
      <c r="D96" s="40">
        <v>0</v>
      </c>
      <c r="E96" s="42">
        <f t="shared" si="4"/>
        <v>0</v>
      </c>
    </row>
    <row r="97" spans="1:5" x14ac:dyDescent="0.25">
      <c r="A97" s="33" t="s">
        <v>61</v>
      </c>
      <c r="B97" s="33" t="s">
        <v>62</v>
      </c>
      <c r="C97" s="33">
        <v>130</v>
      </c>
      <c r="D97" s="33">
        <v>0</v>
      </c>
      <c r="E97" s="34">
        <f t="shared" si="4"/>
        <v>0</v>
      </c>
    </row>
    <row r="98" spans="1:5" x14ac:dyDescent="0.25">
      <c r="A98" s="40" t="s">
        <v>63</v>
      </c>
      <c r="B98" s="40" t="s">
        <v>64</v>
      </c>
      <c r="C98" s="40">
        <v>50</v>
      </c>
      <c r="D98" s="40">
        <v>0</v>
      </c>
      <c r="E98" s="42">
        <f t="shared" si="4"/>
        <v>0</v>
      </c>
    </row>
    <row r="99" spans="1:5" x14ac:dyDescent="0.25">
      <c r="A99" s="33" t="s">
        <v>65</v>
      </c>
      <c r="B99" s="33" t="s">
        <v>66</v>
      </c>
      <c r="C99" s="33">
        <v>60</v>
      </c>
      <c r="D99" s="33">
        <v>0</v>
      </c>
      <c r="E99" s="34">
        <f t="shared" si="4"/>
        <v>0</v>
      </c>
    </row>
    <row r="100" spans="1:5" x14ac:dyDescent="0.25">
      <c r="A100" s="40" t="s">
        <v>152</v>
      </c>
      <c r="B100" s="40" t="s">
        <v>153</v>
      </c>
      <c r="C100" s="40">
        <v>1</v>
      </c>
      <c r="D100" s="40">
        <v>0</v>
      </c>
      <c r="E100" s="42">
        <f t="shared" si="4"/>
        <v>0</v>
      </c>
    </row>
    <row r="101" spans="1:5" x14ac:dyDescent="0.25">
      <c r="A101" s="40" t="s">
        <v>151</v>
      </c>
      <c r="B101" s="40" t="s">
        <v>154</v>
      </c>
      <c r="C101" s="40">
        <v>38</v>
      </c>
      <c r="D101" s="40">
        <v>0</v>
      </c>
      <c r="E101" s="42">
        <f t="shared" si="4"/>
        <v>0</v>
      </c>
    </row>
    <row r="102" spans="1:5" x14ac:dyDescent="0.25">
      <c r="A102" s="14"/>
      <c r="B102" s="76" t="s">
        <v>105</v>
      </c>
      <c r="C102" s="76"/>
      <c r="D102" s="76"/>
      <c r="E102" s="20">
        <f>SUM(E86:E101)</f>
        <v>0</v>
      </c>
    </row>
    <row r="103" spans="1:5" x14ac:dyDescent="0.25">
      <c r="A103" s="14"/>
      <c r="B103" s="14"/>
      <c r="C103" s="14"/>
      <c r="D103" s="14"/>
      <c r="E103" s="18"/>
    </row>
    <row r="104" spans="1:5" x14ac:dyDescent="0.25">
      <c r="A104" s="13" t="s">
        <v>150</v>
      </c>
      <c r="B104" s="14"/>
      <c r="C104" s="14"/>
      <c r="D104" s="14"/>
      <c r="E104" s="18"/>
    </row>
    <row r="105" spans="1:5" s="7" customFormat="1" x14ac:dyDescent="0.25">
      <c r="A105" s="40" t="s">
        <v>169</v>
      </c>
      <c r="B105" s="40" t="s">
        <v>148</v>
      </c>
      <c r="C105" s="40">
        <v>0</v>
      </c>
      <c r="D105" s="40">
        <v>0</v>
      </c>
      <c r="E105" s="42">
        <f t="shared" ref="E105:E110" si="5">PRODUCT(C105,D105)</f>
        <v>0</v>
      </c>
    </row>
    <row r="106" spans="1:5" x14ac:dyDescent="0.25">
      <c r="A106" s="33" t="s">
        <v>134</v>
      </c>
      <c r="B106" s="33"/>
      <c r="C106" s="33">
        <v>0</v>
      </c>
      <c r="D106" s="33">
        <v>0</v>
      </c>
      <c r="E106" s="34">
        <f t="shared" si="5"/>
        <v>0</v>
      </c>
    </row>
    <row r="107" spans="1:5" x14ac:dyDescent="0.25">
      <c r="A107" s="40" t="s">
        <v>135</v>
      </c>
      <c r="B107" s="40"/>
      <c r="C107" s="40">
        <v>0</v>
      </c>
      <c r="D107" s="40">
        <v>0</v>
      </c>
      <c r="E107" s="42">
        <f t="shared" si="5"/>
        <v>0</v>
      </c>
    </row>
    <row r="108" spans="1:5" x14ac:dyDescent="0.25">
      <c r="A108" s="33" t="s">
        <v>155</v>
      </c>
      <c r="B108" s="33"/>
      <c r="C108" s="33">
        <v>0</v>
      </c>
      <c r="D108" s="33">
        <v>0</v>
      </c>
      <c r="E108" s="34">
        <f t="shared" si="5"/>
        <v>0</v>
      </c>
    </row>
    <row r="109" spans="1:5" x14ac:dyDescent="0.25">
      <c r="A109" s="40" t="s">
        <v>156</v>
      </c>
      <c r="B109" s="40"/>
      <c r="C109" s="40">
        <v>0</v>
      </c>
      <c r="D109" s="40">
        <v>0</v>
      </c>
      <c r="E109" s="42">
        <f t="shared" si="5"/>
        <v>0</v>
      </c>
    </row>
    <row r="110" spans="1:5" x14ac:dyDescent="0.25">
      <c r="A110" s="33" t="s">
        <v>157</v>
      </c>
      <c r="B110" s="33"/>
      <c r="C110" s="33">
        <v>0</v>
      </c>
      <c r="D110" s="33">
        <v>0</v>
      </c>
      <c r="E110" s="34">
        <f t="shared" si="5"/>
        <v>0</v>
      </c>
    </row>
    <row r="111" spans="1:5" x14ac:dyDescent="0.25">
      <c r="A111" s="40" t="s">
        <v>136</v>
      </c>
      <c r="B111" s="40"/>
      <c r="C111" s="40">
        <v>0</v>
      </c>
      <c r="D111" s="40">
        <v>0</v>
      </c>
      <c r="E111" s="42">
        <f t="shared" ref="E111:E131" si="6">PRODUCT(C111,D111)</f>
        <v>0</v>
      </c>
    </row>
    <row r="112" spans="1:5" x14ac:dyDescent="0.25">
      <c r="A112" s="33" t="s">
        <v>137</v>
      </c>
      <c r="B112" s="33"/>
      <c r="C112" s="33">
        <v>0</v>
      </c>
      <c r="D112" s="33">
        <v>0</v>
      </c>
      <c r="E112" s="34">
        <f t="shared" si="6"/>
        <v>0</v>
      </c>
    </row>
    <row r="113" spans="1:5" x14ac:dyDescent="0.25">
      <c r="A113" s="40" t="s">
        <v>138</v>
      </c>
      <c r="B113" s="40"/>
      <c r="C113" s="40">
        <v>0</v>
      </c>
      <c r="D113" s="40">
        <v>0</v>
      </c>
      <c r="E113" s="42">
        <f t="shared" si="6"/>
        <v>0</v>
      </c>
    </row>
    <row r="114" spans="1:5" x14ac:dyDescent="0.25">
      <c r="A114" s="33" t="s">
        <v>139</v>
      </c>
      <c r="B114" s="33"/>
      <c r="C114" s="33">
        <v>0</v>
      </c>
      <c r="D114" s="33">
        <v>0</v>
      </c>
      <c r="E114" s="34">
        <f t="shared" si="6"/>
        <v>0</v>
      </c>
    </row>
    <row r="115" spans="1:5" x14ac:dyDescent="0.25">
      <c r="A115" s="40" t="s">
        <v>140</v>
      </c>
      <c r="B115" s="40"/>
      <c r="C115" s="40">
        <v>0</v>
      </c>
      <c r="D115" s="40">
        <v>0</v>
      </c>
      <c r="E115" s="42">
        <f t="shared" si="6"/>
        <v>0</v>
      </c>
    </row>
    <row r="116" spans="1:5" x14ac:dyDescent="0.25">
      <c r="A116" s="33" t="s">
        <v>141</v>
      </c>
      <c r="B116" s="33"/>
      <c r="C116" s="33">
        <v>0</v>
      </c>
      <c r="D116" s="33">
        <v>0</v>
      </c>
      <c r="E116" s="34">
        <f t="shared" si="6"/>
        <v>0</v>
      </c>
    </row>
    <row r="117" spans="1:5" x14ac:dyDescent="0.25">
      <c r="A117" s="40" t="s">
        <v>142</v>
      </c>
      <c r="B117" s="40"/>
      <c r="C117" s="40">
        <v>0</v>
      </c>
      <c r="D117" s="40">
        <v>0</v>
      </c>
      <c r="E117" s="42">
        <f t="shared" si="6"/>
        <v>0</v>
      </c>
    </row>
    <row r="118" spans="1:5" x14ac:dyDescent="0.25">
      <c r="A118" s="33" t="s">
        <v>143</v>
      </c>
      <c r="B118" s="33"/>
      <c r="C118" s="33">
        <v>0</v>
      </c>
      <c r="D118" s="33">
        <v>0</v>
      </c>
      <c r="E118" s="34">
        <f t="shared" si="6"/>
        <v>0</v>
      </c>
    </row>
    <row r="119" spans="1:5" x14ac:dyDescent="0.25">
      <c r="A119" s="40" t="s">
        <v>144</v>
      </c>
      <c r="B119" s="40"/>
      <c r="C119" s="40">
        <v>0</v>
      </c>
      <c r="D119" s="40">
        <v>0</v>
      </c>
      <c r="E119" s="42">
        <f t="shared" si="6"/>
        <v>0</v>
      </c>
    </row>
    <row r="120" spans="1:5" x14ac:dyDescent="0.25">
      <c r="A120" s="33" t="s">
        <v>145</v>
      </c>
      <c r="B120" s="33"/>
      <c r="C120" s="33">
        <v>0</v>
      </c>
      <c r="D120" s="33">
        <v>0</v>
      </c>
      <c r="E120" s="34">
        <f t="shared" si="6"/>
        <v>0</v>
      </c>
    </row>
    <row r="121" spans="1:5" x14ac:dyDescent="0.25">
      <c r="A121" s="40" t="s">
        <v>146</v>
      </c>
      <c r="B121" s="40"/>
      <c r="C121" s="40">
        <v>0</v>
      </c>
      <c r="D121" s="40">
        <v>0</v>
      </c>
      <c r="E121" s="42">
        <f t="shared" si="6"/>
        <v>0</v>
      </c>
    </row>
    <row r="122" spans="1:5" x14ac:dyDescent="0.25">
      <c r="A122" s="33" t="s">
        <v>147</v>
      </c>
      <c r="B122" s="33"/>
      <c r="C122" s="33">
        <v>0</v>
      </c>
      <c r="D122" s="33">
        <v>0</v>
      </c>
      <c r="E122" s="34">
        <f t="shared" si="6"/>
        <v>0</v>
      </c>
    </row>
    <row r="123" spans="1:5" x14ac:dyDescent="0.25">
      <c r="A123" s="40" t="s">
        <v>158</v>
      </c>
      <c r="B123" s="40"/>
      <c r="C123" s="40">
        <v>0</v>
      </c>
      <c r="D123" s="40">
        <v>0</v>
      </c>
      <c r="E123" s="42">
        <f t="shared" si="6"/>
        <v>0</v>
      </c>
    </row>
    <row r="124" spans="1:5" x14ac:dyDescent="0.25">
      <c r="A124" s="33" t="s">
        <v>170</v>
      </c>
      <c r="B124" s="33"/>
      <c r="C124" s="33">
        <v>0</v>
      </c>
      <c r="D124" s="33">
        <v>0</v>
      </c>
      <c r="E124" s="34">
        <f t="shared" si="6"/>
        <v>0</v>
      </c>
    </row>
    <row r="125" spans="1:5" x14ac:dyDescent="0.25">
      <c r="A125" s="40" t="s">
        <v>159</v>
      </c>
      <c r="B125" s="40"/>
      <c r="C125" s="40">
        <v>0</v>
      </c>
      <c r="D125" s="40">
        <v>0</v>
      </c>
      <c r="E125" s="42">
        <f t="shared" si="6"/>
        <v>0</v>
      </c>
    </row>
    <row r="126" spans="1:5" x14ac:dyDescent="0.25">
      <c r="A126" s="33" t="s">
        <v>159</v>
      </c>
      <c r="B126" s="33"/>
      <c r="C126" s="33">
        <v>0</v>
      </c>
      <c r="D126" s="33">
        <v>0</v>
      </c>
      <c r="E126" s="34">
        <f t="shared" si="6"/>
        <v>0</v>
      </c>
    </row>
    <row r="127" spans="1:5" x14ac:dyDescent="0.25">
      <c r="A127" s="40" t="s">
        <v>159</v>
      </c>
      <c r="B127" s="40"/>
      <c r="C127" s="40">
        <v>0</v>
      </c>
      <c r="D127" s="40">
        <v>0</v>
      </c>
      <c r="E127" s="42">
        <f t="shared" si="6"/>
        <v>0</v>
      </c>
    </row>
    <row r="128" spans="1:5" x14ac:dyDescent="0.25">
      <c r="A128" s="33" t="s">
        <v>159</v>
      </c>
      <c r="B128" s="33"/>
      <c r="C128" s="33">
        <v>0</v>
      </c>
      <c r="D128" s="33">
        <v>0</v>
      </c>
      <c r="E128" s="34">
        <f t="shared" si="6"/>
        <v>0</v>
      </c>
    </row>
    <row r="129" spans="1:5" x14ac:dyDescent="0.25">
      <c r="A129" s="40" t="s">
        <v>159</v>
      </c>
      <c r="B129" s="40"/>
      <c r="C129" s="40">
        <v>0</v>
      </c>
      <c r="D129" s="40">
        <v>0</v>
      </c>
      <c r="E129" s="42">
        <f t="shared" si="6"/>
        <v>0</v>
      </c>
    </row>
    <row r="130" spans="1:5" x14ac:dyDescent="0.25">
      <c r="A130" s="33" t="s">
        <v>159</v>
      </c>
      <c r="B130" s="33"/>
      <c r="C130" s="33">
        <v>0</v>
      </c>
      <c r="D130" s="33">
        <v>0</v>
      </c>
      <c r="E130" s="34">
        <f t="shared" si="6"/>
        <v>0</v>
      </c>
    </row>
    <row r="131" spans="1:5" x14ac:dyDescent="0.25">
      <c r="A131" s="40" t="s">
        <v>159</v>
      </c>
      <c r="B131" s="40"/>
      <c r="C131" s="40">
        <v>0</v>
      </c>
      <c r="D131" s="40">
        <v>0</v>
      </c>
      <c r="E131" s="42">
        <f t="shared" si="6"/>
        <v>0</v>
      </c>
    </row>
    <row r="132" spans="1:5" x14ac:dyDescent="0.25">
      <c r="A132" s="1"/>
      <c r="B132" s="77" t="s">
        <v>150</v>
      </c>
      <c r="C132" s="77"/>
      <c r="D132" s="77"/>
      <c r="E132" s="20">
        <f>SUM(E105:E131)</f>
        <v>0</v>
      </c>
    </row>
    <row r="133" spans="1:5" x14ac:dyDescent="0.25">
      <c r="E133" s="19"/>
    </row>
    <row r="134" spans="1:5" x14ac:dyDescent="0.25">
      <c r="E134" s="19"/>
    </row>
    <row r="135" spans="1:5" x14ac:dyDescent="0.25">
      <c r="B135" s="78" t="s">
        <v>96</v>
      </c>
      <c r="C135" s="78"/>
      <c r="D135" s="78"/>
      <c r="E135" s="23">
        <f>E16</f>
        <v>0</v>
      </c>
    </row>
    <row r="136" spans="1:5" x14ac:dyDescent="0.25">
      <c r="B136" s="79" t="s">
        <v>101</v>
      </c>
      <c r="C136" s="79"/>
      <c r="D136" s="79"/>
      <c r="E136" s="23">
        <f>E43</f>
        <v>0</v>
      </c>
    </row>
    <row r="137" spans="1:5" x14ac:dyDescent="0.25">
      <c r="B137" s="74" t="s">
        <v>102</v>
      </c>
      <c r="C137" s="74"/>
      <c r="D137" s="74"/>
      <c r="E137" s="23">
        <f>E51</f>
        <v>0</v>
      </c>
    </row>
    <row r="138" spans="1:5" x14ac:dyDescent="0.25">
      <c r="B138" s="73" t="s">
        <v>103</v>
      </c>
      <c r="C138" s="73"/>
      <c r="D138" s="73"/>
      <c r="E138" s="23">
        <f>E72</f>
        <v>0</v>
      </c>
    </row>
    <row r="139" spans="1:5" x14ac:dyDescent="0.25">
      <c r="B139" s="73" t="s">
        <v>104</v>
      </c>
      <c r="C139" s="73"/>
      <c r="D139" s="73"/>
      <c r="E139" s="23">
        <f>E83</f>
        <v>0</v>
      </c>
    </row>
    <row r="140" spans="1:5" x14ac:dyDescent="0.25">
      <c r="B140" s="73" t="s">
        <v>105</v>
      </c>
      <c r="C140" s="73"/>
      <c r="D140" s="73"/>
      <c r="E140" s="23">
        <f>E102</f>
        <v>0</v>
      </c>
    </row>
    <row r="141" spans="1:5" x14ac:dyDescent="0.25">
      <c r="B141" s="74" t="s">
        <v>150</v>
      </c>
      <c r="C141" s="74"/>
      <c r="D141" s="74"/>
      <c r="E141" s="23">
        <f>E132</f>
        <v>0</v>
      </c>
    </row>
    <row r="142" spans="1:5" x14ac:dyDescent="0.25">
      <c r="B142" s="75" t="s">
        <v>149</v>
      </c>
      <c r="C142" s="75"/>
      <c r="D142" s="75"/>
      <c r="E142" s="21">
        <f>SUM(E135:E141)</f>
        <v>0</v>
      </c>
    </row>
  </sheetData>
  <sheetProtection selectLockedCells="1" selectUnlockedCells="1"/>
  <mergeCells count="16">
    <mergeCell ref="A2:E2"/>
    <mergeCell ref="B139:D139"/>
    <mergeCell ref="B140:D140"/>
    <mergeCell ref="B141:D141"/>
    <mergeCell ref="B142:D142"/>
    <mergeCell ref="B102:D102"/>
    <mergeCell ref="B132:D132"/>
    <mergeCell ref="B135:D135"/>
    <mergeCell ref="B136:D136"/>
    <mergeCell ref="B137:D137"/>
    <mergeCell ref="B138:D138"/>
    <mergeCell ref="B43:D43"/>
    <mergeCell ref="B16:D16"/>
    <mergeCell ref="B51:D51"/>
    <mergeCell ref="B72:D72"/>
    <mergeCell ref="B83:D8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Yield per Vine - Tank Calc</vt:lpstr>
      <vt:lpstr>Yield per Acre - Tank Calc</vt:lpstr>
      <vt:lpstr>Production Establishment Cost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Lindsey Elizabeth Pashow</dc:creator>
  <cp:lastModifiedBy>Raquel Forsythia Kallas</cp:lastModifiedBy>
  <cp:lastPrinted>2017-08-24T12:44:29Z</cp:lastPrinted>
  <dcterms:created xsi:type="dcterms:W3CDTF">2017-08-23T15:39:37Z</dcterms:created>
  <dcterms:modified xsi:type="dcterms:W3CDTF">2018-01-25T18:28:09Z</dcterms:modified>
</cp:coreProperties>
</file>