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AS-S1\Users-Folders$\Aaron.Gabriel\Documents\FieldCrops\Crop Records &amp; Managment\"/>
    </mc:Choice>
  </mc:AlternateContent>
  <bookViews>
    <workbookView xWindow="0" yWindow="0" windowWidth="20490" windowHeight="7455" firstSheet="1" activeTab="6"/>
  </bookViews>
  <sheets>
    <sheet name="Instructions" sheetId="3" r:id="rId1"/>
    <sheet name="Example" sheetId="4" r:id="rId2"/>
    <sheet name="Agreement 1" sheetId="6" r:id="rId3"/>
    <sheet name="Agreement 2" sheetId="1" r:id="rId4"/>
    <sheet name="Agreement 3" sheetId="2" r:id="rId5"/>
    <sheet name="Agreement 4" sheetId="8" r:id="rId6"/>
    <sheet name="Tempate" sheetId="5" r:id="rId7"/>
  </sheets>
  <definedNames>
    <definedName name="farmer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8" l="1"/>
  <c r="D70" i="8"/>
  <c r="H58" i="8"/>
  <c r="G52" i="8"/>
  <c r="C52" i="8"/>
  <c r="B52" i="8"/>
  <c r="C51" i="8"/>
  <c r="B51" i="8"/>
  <c r="H50" i="8"/>
  <c r="H53" i="8" s="1"/>
  <c r="G50" i="8"/>
  <c r="C50" i="8"/>
  <c r="C53" i="8" s="1"/>
  <c r="B50" i="8"/>
  <c r="B53" i="8" s="1"/>
  <c r="C42" i="8"/>
  <c r="C8" i="8" s="1"/>
  <c r="C40" i="8"/>
  <c r="H52" i="8" s="1"/>
  <c r="C39" i="8"/>
  <c r="H51" i="8" s="1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45" i="8" s="1"/>
  <c r="B14" i="8"/>
  <c r="B12" i="8"/>
  <c r="H71" i="8" s="1"/>
  <c r="B9" i="8"/>
  <c r="H69" i="8" s="1"/>
  <c r="H71" i="6"/>
  <c r="H70" i="6"/>
  <c r="H69" i="6"/>
  <c r="H68" i="6"/>
  <c r="H51" i="6"/>
  <c r="H50" i="6"/>
  <c r="G50" i="6"/>
  <c r="C50" i="6"/>
  <c r="B50" i="6"/>
  <c r="C45" i="6"/>
  <c r="B7" i="6" s="1"/>
  <c r="C40" i="6"/>
  <c r="G52" i="6" s="1"/>
  <c r="C39" i="6"/>
  <c r="G51" i="6" s="1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44" i="6" s="1"/>
  <c r="G58" i="6" s="1"/>
  <c r="C13" i="6"/>
  <c r="B12" i="6"/>
  <c r="D71" i="6" s="1"/>
  <c r="B9" i="6"/>
  <c r="H56" i="6" s="1"/>
  <c r="H71" i="5"/>
  <c r="H70" i="5"/>
  <c r="H69" i="5"/>
  <c r="H68" i="5"/>
  <c r="D71" i="5"/>
  <c r="D70" i="5"/>
  <c r="D69" i="5"/>
  <c r="D68" i="5"/>
  <c r="H58" i="5"/>
  <c r="H56" i="5"/>
  <c r="G52" i="5"/>
  <c r="C52" i="5"/>
  <c r="C51" i="5"/>
  <c r="H50" i="5"/>
  <c r="G50" i="5"/>
  <c r="C50" i="5"/>
  <c r="C53" i="5" s="1"/>
  <c r="B50" i="5"/>
  <c r="C40" i="5"/>
  <c r="H52" i="5" s="1"/>
  <c r="C39" i="5"/>
  <c r="H51" i="5" s="1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45" i="5" s="1"/>
  <c r="B12" i="5"/>
  <c r="B14" i="5" s="1"/>
  <c r="B10" i="5"/>
  <c r="B9" i="5"/>
  <c r="H71" i="4"/>
  <c r="H70" i="4"/>
  <c r="H69" i="4"/>
  <c r="H68" i="4"/>
  <c r="D69" i="4"/>
  <c r="D68" i="4"/>
  <c r="D71" i="4"/>
  <c r="D70" i="4"/>
  <c r="G59" i="8" l="1"/>
  <c r="C13" i="8"/>
  <c r="B7" i="8"/>
  <c r="B59" i="8"/>
  <c r="G53" i="8"/>
  <c r="B56" i="8" s="1"/>
  <c r="B10" i="8"/>
  <c r="C43" i="8"/>
  <c r="G57" i="8" s="1"/>
  <c r="G56" i="8"/>
  <c r="D68" i="8"/>
  <c r="D69" i="8"/>
  <c r="C44" i="8"/>
  <c r="G58" i="8" s="1"/>
  <c r="G51" i="8"/>
  <c r="H56" i="8"/>
  <c r="H68" i="8"/>
  <c r="H70" i="8"/>
  <c r="G53" i="6"/>
  <c r="H53" i="6"/>
  <c r="G70" i="6"/>
  <c r="C70" i="6"/>
  <c r="H52" i="6"/>
  <c r="B14" i="6"/>
  <c r="C42" i="6"/>
  <c r="B51" i="6"/>
  <c r="B53" i="6" s="1"/>
  <c r="B56" i="6" s="1"/>
  <c r="B52" i="6"/>
  <c r="G59" i="6"/>
  <c r="B10" i="6"/>
  <c r="C43" i="6"/>
  <c r="G57" i="6" s="1"/>
  <c r="C51" i="6"/>
  <c r="C53" i="6" s="1"/>
  <c r="B59" i="6" s="1"/>
  <c r="C52" i="6"/>
  <c r="H58" i="6"/>
  <c r="D68" i="6"/>
  <c r="D69" i="6"/>
  <c r="D70" i="6"/>
  <c r="G59" i="5"/>
  <c r="C13" i="5"/>
  <c r="B7" i="5"/>
  <c r="B59" i="5"/>
  <c r="H53" i="5"/>
  <c r="C43" i="5"/>
  <c r="G57" i="5" s="1"/>
  <c r="C42" i="5"/>
  <c r="B51" i="5"/>
  <c r="B52" i="5"/>
  <c r="B53" i="5" s="1"/>
  <c r="C44" i="5"/>
  <c r="G58" i="5" s="1"/>
  <c r="G51" i="5"/>
  <c r="G53" i="5" s="1"/>
  <c r="H58" i="1"/>
  <c r="H51" i="1"/>
  <c r="C51" i="1"/>
  <c r="B51" i="1"/>
  <c r="H50" i="1"/>
  <c r="G50" i="1"/>
  <c r="C50" i="1"/>
  <c r="B50" i="1"/>
  <c r="C45" i="1"/>
  <c r="B7" i="1" s="1"/>
  <c r="C42" i="1"/>
  <c r="G56" i="1" s="1"/>
  <c r="C40" i="1"/>
  <c r="G52" i="1" s="1"/>
  <c r="C39" i="1"/>
  <c r="G51" i="1" s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44" i="1" s="1"/>
  <c r="G58" i="1" s="1"/>
  <c r="B14" i="1"/>
  <c r="C13" i="1"/>
  <c r="B12" i="1"/>
  <c r="B9" i="1"/>
  <c r="H56" i="1" s="1"/>
  <c r="C8" i="1"/>
  <c r="H58" i="2"/>
  <c r="G52" i="2"/>
  <c r="C52" i="2"/>
  <c r="B52" i="2"/>
  <c r="C51" i="2"/>
  <c r="B51" i="2"/>
  <c r="H50" i="2"/>
  <c r="G50" i="2"/>
  <c r="C50" i="2"/>
  <c r="C53" i="2" s="1"/>
  <c r="B50" i="2"/>
  <c r="B53" i="2" s="1"/>
  <c r="C42" i="2"/>
  <c r="C8" i="2" s="1"/>
  <c r="C40" i="2"/>
  <c r="H52" i="2" s="1"/>
  <c r="C39" i="2"/>
  <c r="H51" i="2" s="1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45" i="2" s="1"/>
  <c r="B14" i="2"/>
  <c r="B12" i="2"/>
  <c r="B9" i="2"/>
  <c r="H56" i="2" s="1"/>
  <c r="G71" i="4"/>
  <c r="G68" i="8" l="1"/>
  <c r="C68" i="8"/>
  <c r="G71" i="8"/>
  <c r="C71" i="8"/>
  <c r="G70" i="8"/>
  <c r="C70" i="8"/>
  <c r="G69" i="8"/>
  <c r="C69" i="8"/>
  <c r="G71" i="6"/>
  <c r="C71" i="6"/>
  <c r="G69" i="6"/>
  <c r="C69" i="6"/>
  <c r="C8" i="6"/>
  <c r="G56" i="6"/>
  <c r="B56" i="5"/>
  <c r="G70" i="5"/>
  <c r="C70" i="5"/>
  <c r="G69" i="5"/>
  <c r="C69" i="5"/>
  <c r="C8" i="5"/>
  <c r="G56" i="5"/>
  <c r="G71" i="5"/>
  <c r="C71" i="5"/>
  <c r="G70" i="1"/>
  <c r="C70" i="1"/>
  <c r="B53" i="1"/>
  <c r="C53" i="1"/>
  <c r="G68" i="1"/>
  <c r="C68" i="1"/>
  <c r="G53" i="1"/>
  <c r="H52" i="1"/>
  <c r="H53" i="1" s="1"/>
  <c r="G59" i="1"/>
  <c r="B52" i="1"/>
  <c r="B10" i="1"/>
  <c r="C43" i="1"/>
  <c r="G57" i="1" s="1"/>
  <c r="C52" i="1"/>
  <c r="B59" i="2"/>
  <c r="H53" i="2"/>
  <c r="G59" i="2"/>
  <c r="C13" i="2"/>
  <c r="B7" i="2"/>
  <c r="B10" i="2"/>
  <c r="C43" i="2"/>
  <c r="G57" i="2" s="1"/>
  <c r="G56" i="2"/>
  <c r="C44" i="2"/>
  <c r="G58" i="2" s="1"/>
  <c r="G51" i="2"/>
  <c r="G53" i="2" s="1"/>
  <c r="B56" i="2" s="1"/>
  <c r="B51" i="4"/>
  <c r="B53" i="4" s="1"/>
  <c r="C44" i="4"/>
  <c r="H58" i="4"/>
  <c r="H56" i="4"/>
  <c r="G68" i="6" l="1"/>
  <c r="C68" i="6"/>
  <c r="C68" i="5"/>
  <c r="G68" i="5"/>
  <c r="C69" i="1"/>
  <c r="G69" i="1"/>
  <c r="B59" i="1"/>
  <c r="B56" i="1"/>
  <c r="C71" i="1"/>
  <c r="G71" i="1"/>
  <c r="G69" i="2"/>
  <c r="C69" i="2"/>
  <c r="G71" i="2"/>
  <c r="C71" i="2"/>
  <c r="G70" i="2"/>
  <c r="C70" i="2"/>
  <c r="G68" i="2"/>
  <c r="C68" i="2"/>
  <c r="H52" i="4"/>
  <c r="G52" i="4"/>
  <c r="H51" i="4"/>
  <c r="H53" i="4" s="1"/>
  <c r="G51" i="4"/>
  <c r="C52" i="4"/>
  <c r="B52" i="4"/>
  <c r="C51" i="4"/>
  <c r="C53" i="4" s="1"/>
  <c r="G50" i="4"/>
  <c r="C50" i="4"/>
  <c r="B50" i="4"/>
  <c r="C40" i="4"/>
  <c r="C38" i="4"/>
  <c r="C37" i="4"/>
  <c r="C36" i="4"/>
  <c r="C39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H50" i="4" s="1"/>
  <c r="C18" i="4"/>
  <c r="B14" i="4"/>
  <c r="B12" i="4"/>
  <c r="B9" i="4"/>
  <c r="B10" i="4" s="1"/>
  <c r="G53" i="4" l="1"/>
  <c r="C42" i="4"/>
  <c r="C45" i="4"/>
  <c r="C13" i="4" s="1"/>
  <c r="G59" i="4"/>
  <c r="G56" i="4"/>
  <c r="C8" i="4"/>
  <c r="C43" i="4"/>
  <c r="G57" i="4" s="1"/>
  <c r="G58" i="4"/>
  <c r="B59" i="4" l="1"/>
  <c r="B7" i="4"/>
  <c r="B56" i="4"/>
  <c r="G69" i="4"/>
  <c r="C69" i="4"/>
  <c r="G68" i="4"/>
  <c r="C68" i="4"/>
  <c r="G70" i="4"/>
  <c r="C70" i="4"/>
  <c r="C71" i="4"/>
</calcChain>
</file>

<file path=xl/comments1.xml><?xml version="1.0" encoding="utf-8"?>
<comments xmlns="http://schemas.openxmlformats.org/spreadsheetml/2006/main">
  <authors>
    <author>Aaron Gabriel</author>
  </authors>
  <commentList>
    <comment ref="B16" authorId="0" shapeId="0">
      <text>
        <r>
          <rPr>
            <b/>
            <sz val="12"/>
            <color indexed="81"/>
            <rFont val="Tahoma"/>
            <family val="2"/>
          </rPr>
          <t>Enter the cost of each crop production step in the units indicated in column A</t>
        </r>
      </text>
    </comment>
    <comment ref="A17" authorId="0" shapeId="0">
      <text>
        <r>
          <rPr>
            <b/>
            <sz val="12"/>
            <color indexed="81"/>
            <rFont val="Tahoma"/>
            <family val="2"/>
          </rPr>
          <t>Cash payments are assigned here, as well as tasks performed without cash payment.
    Reimbursement for tasks performed may be in crop ownership, show at the bottom of this spreadsheet.</t>
        </r>
      </text>
    </comment>
    <comment ref="D17" authorId="0" shapeId="0">
      <text>
        <r>
          <rPr>
            <b/>
            <sz val="12"/>
            <color indexed="81"/>
            <rFont val="Tahoma"/>
            <family val="2"/>
          </rPr>
          <t>If a cash payment is made for an expense, Enter "Farmer 1 or 2" that receives the cash payment.</t>
        </r>
      </text>
    </comment>
    <comment ref="E17" authorId="0" shapeId="0">
      <text>
        <r>
          <rPr>
            <b/>
            <sz val="12"/>
            <color indexed="81"/>
            <rFont val="Tahoma"/>
            <family val="2"/>
          </rPr>
          <t xml:space="preserve">    If Farmer 1 or 2 pays cash to the other for an expense, indicate it.
    If a farmer performs a task and recieves no cash, enter them as "Paid by", for performing that task.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If farmer 1 is hauling, it is assumed farmer 2 is paying 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If farmer 1 is paying for hauling, it is assummed it is paid to farmer 2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 xml:space="preserve">If farmer 1 is hauling, it is assumed farmer 2 is paying 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If farmer 1 is paying for hauling, it is assummed it is paid to farmer 2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Used to calculate $/ton of baled hay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Used to calculate $/ton for chopping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Used to calculate $/ton for packing silage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Used to calculate $/ton for hauling from field to storage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Used to calculate $/ton for hauling from storage to customer</t>
        </r>
      </text>
    </comment>
    <comment ref="G55" authorId="0" shapeId="0">
      <text>
        <r>
          <rPr>
            <b/>
            <sz val="12"/>
            <color indexed="81"/>
            <rFont val="Tahoma"/>
            <family val="2"/>
          </rPr>
          <t xml:space="preserve">Total crop expenses  should be compared to crop &amp; feed value (at the top) to be sure the crop is being produced profitably. </t>
        </r>
      </text>
    </comment>
    <comment ref="C65" authorId="0" shapeId="0">
      <text>
        <r>
          <rPr>
            <b/>
            <sz val="12"/>
            <color indexed="81"/>
            <rFont val="Tahoma"/>
            <family val="2"/>
          </rPr>
          <t>Value of crop ownership should be compared to the "Paid to" &amp; "Paid by" cash payments to be sure each farmer is properly reimbursed by cash or crop value.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7" authorId="0" shapeId="0">
      <text>
        <r>
          <rPr>
            <b/>
            <sz val="12"/>
            <color indexed="81"/>
            <rFont val="Tahoma"/>
            <family val="2"/>
          </rPr>
          <t>Enter the percent of the crop to be received by Farmer 1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Value of expenses to produce the crop, 
NOT market value</t>
        </r>
      </text>
    </comment>
    <comment ref="F67" authorId="0" shapeId="0">
      <text>
        <r>
          <rPr>
            <b/>
            <sz val="12"/>
            <color indexed="81"/>
            <rFont val="Tahoma"/>
            <family val="2"/>
          </rPr>
          <t>Enter the percent of the crop to be received by Farmer 2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Value of expenses to produce the crop, 
NOT market value</t>
        </r>
      </text>
    </comment>
  </commentList>
</comments>
</file>

<file path=xl/comments2.xml><?xml version="1.0" encoding="utf-8"?>
<comments xmlns="http://schemas.openxmlformats.org/spreadsheetml/2006/main">
  <authors>
    <author>Aaron Gabriel</author>
  </authors>
  <commentList>
    <comment ref="B16" authorId="0" shapeId="0">
      <text>
        <r>
          <rPr>
            <b/>
            <sz val="12"/>
            <color indexed="81"/>
            <rFont val="Tahoma"/>
            <family val="2"/>
          </rPr>
          <t>Enter the cost of each crop production step in the units indicated in column A</t>
        </r>
      </text>
    </comment>
    <comment ref="A17" authorId="0" shapeId="0">
      <text>
        <r>
          <rPr>
            <b/>
            <sz val="12"/>
            <color indexed="81"/>
            <rFont val="Tahoma"/>
            <family val="2"/>
          </rPr>
          <t>Cash payments are assigned here, as well as tasks performed without cash payment.
    Reimbursement for tasks performed may be in crop ownership, show at the bottom of this spreadsheet.</t>
        </r>
      </text>
    </comment>
    <comment ref="D17" authorId="0" shapeId="0">
      <text>
        <r>
          <rPr>
            <b/>
            <sz val="12"/>
            <color indexed="81"/>
            <rFont val="Tahoma"/>
            <family val="2"/>
          </rPr>
          <t>If a cash payment is made for an expense, Enter "Farmer 1 or 2" that receives the cash payment.</t>
        </r>
      </text>
    </comment>
    <comment ref="E17" authorId="0" shapeId="0">
      <text>
        <r>
          <rPr>
            <b/>
            <sz val="12"/>
            <color indexed="81"/>
            <rFont val="Tahoma"/>
            <family val="2"/>
          </rPr>
          <t xml:space="preserve">    If Farmer 1 or 2 pays cash to the other for an expense, indicate it.
    If a farmer performs a task and recieves no cash, enter them as "Paid by", for performing that task.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If farmer 1 is hauling, it is assumed farmer 2 is paying 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If farmer 1 is paying for hauling, it is assummed it is paid to farmer 2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 xml:space="preserve">If farmer 1 is hauling, it is assumed farmer 2 is paying 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If farmer 1 is paying for hauling, it is assummed it is paid to farmer 2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Used to calculate $/ton of baled hay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Used to calculate $/ton for chopping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Used to calculate $/ton for packing silage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Used to calculate $/ton for hauling from field to storage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Used to calculate $/ton for hauling from storage to customer</t>
        </r>
      </text>
    </comment>
    <comment ref="G55" authorId="0" shapeId="0">
      <text>
        <r>
          <rPr>
            <b/>
            <sz val="12"/>
            <color indexed="81"/>
            <rFont val="Tahoma"/>
            <family val="2"/>
          </rPr>
          <t xml:space="preserve">Total crop expenses  should be compared to crop &amp; feed value (at the top) to be sure the crop is being produced profitably. </t>
        </r>
      </text>
    </comment>
    <comment ref="C65" authorId="0" shapeId="0">
      <text>
        <r>
          <rPr>
            <b/>
            <sz val="12"/>
            <color indexed="81"/>
            <rFont val="Tahoma"/>
            <family val="2"/>
          </rPr>
          <t>Value of crop ownership should be compared to the "Paid to" &amp; "Paid by" cash payments to be sure each farmer is properly reimbursed by cash or crop value.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7" authorId="0" shapeId="0">
      <text>
        <r>
          <rPr>
            <b/>
            <sz val="12"/>
            <color indexed="81"/>
            <rFont val="Tahoma"/>
            <family val="2"/>
          </rPr>
          <t>Enter the percent of the crop to be received by Farmer 1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Value of expenses to produce the crop, 
NOT market value</t>
        </r>
      </text>
    </comment>
    <comment ref="F67" authorId="0" shapeId="0">
      <text>
        <r>
          <rPr>
            <b/>
            <sz val="12"/>
            <color indexed="81"/>
            <rFont val="Tahoma"/>
            <family val="2"/>
          </rPr>
          <t>Enter the percent of the crop to be received by Farmer 2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Value of expenses to produce the crop, 
NOT market value</t>
        </r>
      </text>
    </comment>
  </commentList>
</comments>
</file>

<file path=xl/comments3.xml><?xml version="1.0" encoding="utf-8"?>
<comments xmlns="http://schemas.openxmlformats.org/spreadsheetml/2006/main">
  <authors>
    <author>Aaron Gabriel</author>
  </authors>
  <commentList>
    <comment ref="B16" authorId="0" shapeId="0">
      <text>
        <r>
          <rPr>
            <b/>
            <sz val="12"/>
            <color indexed="81"/>
            <rFont val="Tahoma"/>
            <family val="2"/>
          </rPr>
          <t>Enter the cost of each crop production step in the units indicated in column A</t>
        </r>
      </text>
    </comment>
    <comment ref="A17" authorId="0" shapeId="0">
      <text>
        <r>
          <rPr>
            <b/>
            <sz val="12"/>
            <color indexed="81"/>
            <rFont val="Tahoma"/>
            <family val="2"/>
          </rPr>
          <t>Cash payments are assigned here, as well as tasks performed without cash payment.
    Reimbursement for tasks performed may be in crop ownership, show at the bottom of this spreadsheet.</t>
        </r>
      </text>
    </comment>
    <comment ref="D17" authorId="0" shapeId="0">
      <text>
        <r>
          <rPr>
            <b/>
            <sz val="12"/>
            <color indexed="81"/>
            <rFont val="Tahoma"/>
            <family val="2"/>
          </rPr>
          <t>If a cash payment is made for an expense, Enter "Farmer 1 or 2" that receives the cash payment.</t>
        </r>
      </text>
    </comment>
    <comment ref="E17" authorId="0" shapeId="0">
      <text>
        <r>
          <rPr>
            <b/>
            <sz val="12"/>
            <color indexed="81"/>
            <rFont val="Tahoma"/>
            <family val="2"/>
          </rPr>
          <t xml:space="preserve">    If Farmer 1 or 2 pays cash to the other for an expense, indicate it.
    If a farmer performs a task and recieves no cash, enter them as "Paid by", for performing that task.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If farmer 1 is hauling, it is assumed farmer 2 is paying 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If farmer 1 is paying for hauling, it is assummed it is paid to farmer 2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 xml:space="preserve">If farmer 1 is hauling, it is assumed farmer 2 is paying 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If farmer 1 is paying for hauling, it is assummed it is paid to farmer 2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Used to calculate $/ton of baled hay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Used to calculate $/ton for chopping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Used to calculate $/ton for packing silage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Used to calculate $/ton for hauling from field to storage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Used to calculate $/ton for hauling from storage to customer</t>
        </r>
      </text>
    </comment>
    <comment ref="G55" authorId="0" shapeId="0">
      <text>
        <r>
          <rPr>
            <b/>
            <sz val="12"/>
            <color indexed="81"/>
            <rFont val="Tahoma"/>
            <family val="2"/>
          </rPr>
          <t xml:space="preserve">Total crop expenses  should be compared to crop &amp; feed value (at the top) to be sure the crop is being produced profitably. </t>
        </r>
      </text>
    </comment>
    <comment ref="C65" authorId="0" shapeId="0">
      <text>
        <r>
          <rPr>
            <b/>
            <sz val="12"/>
            <color indexed="81"/>
            <rFont val="Tahoma"/>
            <family val="2"/>
          </rPr>
          <t>Value of crop ownership should be compared to the "Paid to" &amp; "Paid by" cash payments to be sure each farmer is properly reimbursed by cash or crop value.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7" authorId="0" shapeId="0">
      <text>
        <r>
          <rPr>
            <b/>
            <sz val="12"/>
            <color indexed="81"/>
            <rFont val="Tahoma"/>
            <family val="2"/>
          </rPr>
          <t>Enter the percent of the crop to be received by Farmer 1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Value of expenses to produce the crop, 
NOT market value</t>
        </r>
      </text>
    </comment>
    <comment ref="F67" authorId="0" shapeId="0">
      <text>
        <r>
          <rPr>
            <b/>
            <sz val="12"/>
            <color indexed="81"/>
            <rFont val="Tahoma"/>
            <family val="2"/>
          </rPr>
          <t>Enter the percent of the crop to be received by Farmer 2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Value of expenses to produce the crop, 
NOT market value</t>
        </r>
      </text>
    </comment>
  </commentList>
</comments>
</file>

<file path=xl/comments4.xml><?xml version="1.0" encoding="utf-8"?>
<comments xmlns="http://schemas.openxmlformats.org/spreadsheetml/2006/main">
  <authors>
    <author>Aaron Gabriel</author>
  </authors>
  <commentList>
    <comment ref="B16" authorId="0" shapeId="0">
      <text>
        <r>
          <rPr>
            <b/>
            <sz val="12"/>
            <color indexed="81"/>
            <rFont val="Tahoma"/>
            <family val="2"/>
          </rPr>
          <t>Enter the cost of each crop production step in the units indicated in column A</t>
        </r>
      </text>
    </comment>
    <comment ref="A17" authorId="0" shapeId="0">
      <text>
        <r>
          <rPr>
            <b/>
            <sz val="12"/>
            <color indexed="81"/>
            <rFont val="Tahoma"/>
            <family val="2"/>
          </rPr>
          <t>Cash payments are assigned here, as well as tasks performed without cash payment.
    Reimbursement for tasks performed may be in crop ownership, show at the bottom of this spreadsheet.</t>
        </r>
      </text>
    </comment>
    <comment ref="D17" authorId="0" shapeId="0">
      <text>
        <r>
          <rPr>
            <b/>
            <sz val="12"/>
            <color indexed="81"/>
            <rFont val="Tahoma"/>
            <family val="2"/>
          </rPr>
          <t>If a cash payment is made for an expense, Enter "Farmer 1 or 2" that receives the cash payment.</t>
        </r>
      </text>
    </comment>
    <comment ref="E17" authorId="0" shapeId="0">
      <text>
        <r>
          <rPr>
            <b/>
            <sz val="12"/>
            <color indexed="81"/>
            <rFont val="Tahoma"/>
            <family val="2"/>
          </rPr>
          <t xml:space="preserve">    If Farmer 1 or 2 pays cash to the other for an expense, indicate it.
    If a farmer performs a task and recieves no cash, enter them as "Paid by", for performing that task.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If farmer 1 is hauling, it is assumed farmer 2 is paying 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If farmer 1 is paying for hauling, it is assummed it is paid to farmer 2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 xml:space="preserve">If farmer 1 is hauling, it is assumed farmer 2 is paying 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If farmer 1 is paying for hauling, it is assummed it is paid to farmer 2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Used to calculate $/ton of baled hay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Used to calculate $/ton for chopping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Used to calculate $/ton for packing silage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Used to calculate $/ton for hauling from field to storage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Used to calculate $/ton for hauling from storage to customer</t>
        </r>
      </text>
    </comment>
    <comment ref="G55" authorId="0" shapeId="0">
      <text>
        <r>
          <rPr>
            <b/>
            <sz val="12"/>
            <color indexed="81"/>
            <rFont val="Tahoma"/>
            <family val="2"/>
          </rPr>
          <t xml:space="preserve">Total crop expenses  should be compared to crop &amp; feed value (at the top) to be sure the crop is being produced profitably. </t>
        </r>
      </text>
    </comment>
    <comment ref="C65" authorId="0" shapeId="0">
      <text>
        <r>
          <rPr>
            <b/>
            <sz val="12"/>
            <color indexed="81"/>
            <rFont val="Tahoma"/>
            <family val="2"/>
          </rPr>
          <t>Value of crop ownership should be compared to the "Paid to" &amp; "Paid by" cash payments to be sure each farmer is properly reimbursed by cash or crop value.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7" authorId="0" shapeId="0">
      <text>
        <r>
          <rPr>
            <b/>
            <sz val="12"/>
            <color indexed="81"/>
            <rFont val="Tahoma"/>
            <family val="2"/>
          </rPr>
          <t>Enter the percent of the crop to be received by Farmer 1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Value of expenses to produce the crop, 
NOT market value</t>
        </r>
      </text>
    </comment>
    <comment ref="F67" authorId="0" shapeId="0">
      <text>
        <r>
          <rPr>
            <b/>
            <sz val="12"/>
            <color indexed="81"/>
            <rFont val="Tahoma"/>
            <family val="2"/>
          </rPr>
          <t>Enter the percent of the crop to be received by Farmer 2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Value of expenses to produce the crop, 
NOT market value</t>
        </r>
      </text>
    </comment>
  </commentList>
</comments>
</file>

<file path=xl/comments5.xml><?xml version="1.0" encoding="utf-8"?>
<comments xmlns="http://schemas.openxmlformats.org/spreadsheetml/2006/main">
  <authors>
    <author>Aaron Gabriel</author>
  </authors>
  <commentList>
    <comment ref="B16" authorId="0" shapeId="0">
      <text>
        <r>
          <rPr>
            <b/>
            <sz val="12"/>
            <color indexed="81"/>
            <rFont val="Tahoma"/>
            <family val="2"/>
          </rPr>
          <t>Enter the cost of each crop production step in the units indicated in column A</t>
        </r>
      </text>
    </comment>
    <comment ref="A17" authorId="0" shapeId="0">
      <text>
        <r>
          <rPr>
            <b/>
            <sz val="12"/>
            <color indexed="81"/>
            <rFont val="Tahoma"/>
            <family val="2"/>
          </rPr>
          <t>Cash payments are assigned here, as well as tasks performed without cash payment.
    Reimbursement for tasks performed may be in crop ownership, show at the bottom of this spreadsheet.</t>
        </r>
      </text>
    </comment>
    <comment ref="D17" authorId="0" shapeId="0">
      <text>
        <r>
          <rPr>
            <b/>
            <sz val="12"/>
            <color indexed="81"/>
            <rFont val="Tahoma"/>
            <family val="2"/>
          </rPr>
          <t>If a cash payment is made for an expense, Enter "Farmer 1 or 2" that receives the cash payment.</t>
        </r>
      </text>
    </comment>
    <comment ref="E17" authorId="0" shapeId="0">
      <text>
        <r>
          <rPr>
            <b/>
            <sz val="12"/>
            <color indexed="81"/>
            <rFont val="Tahoma"/>
            <family val="2"/>
          </rPr>
          <t xml:space="preserve">    If Farmer 1 or 2 pays cash to the other for an expense, indicate it.
    If a farmer performs a task and recieves no cash, enter them as "Paid by", for performing that task.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If farmer 1 is hauling, it is assumed farmer 2 is paying 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If farmer 1 is paying for hauling, it is assummed it is paid to farmer 2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 xml:space="preserve">If farmer 1 is hauling, it is assumed farmer 2 is paying 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If farmer 1 is paying for hauling, it is assummed it is paid to farmer 2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Used to calculate $/ton of baled hay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Used to calculate $/ton for chopping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Used to calculate $/ton for packing silage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Used to calculate $/ton for hauling from field to storage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Used to calculate $/ton for hauling from storage to customer</t>
        </r>
      </text>
    </comment>
    <comment ref="G55" authorId="0" shapeId="0">
      <text>
        <r>
          <rPr>
            <b/>
            <sz val="12"/>
            <color indexed="81"/>
            <rFont val="Tahoma"/>
            <family val="2"/>
          </rPr>
          <t xml:space="preserve">Total crop expenses  should be compared to crop &amp; feed value (at the top) to be sure the crop is being produced profitably. </t>
        </r>
      </text>
    </comment>
    <comment ref="C65" authorId="0" shapeId="0">
      <text>
        <r>
          <rPr>
            <b/>
            <sz val="12"/>
            <color indexed="81"/>
            <rFont val="Tahoma"/>
            <family val="2"/>
          </rPr>
          <t>Value of crop ownership should be compared to the "Paid to" &amp; "Paid by" cash payments to be sure each farmer is properly reimbursed by cash or crop value.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7" authorId="0" shapeId="0">
      <text>
        <r>
          <rPr>
            <b/>
            <sz val="12"/>
            <color indexed="81"/>
            <rFont val="Tahoma"/>
            <family val="2"/>
          </rPr>
          <t>Enter the percent of the crop to be received by Farmer 1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Value of expenses to produce the crop, 
NOT market value</t>
        </r>
      </text>
    </comment>
    <comment ref="F67" authorId="0" shapeId="0">
      <text>
        <r>
          <rPr>
            <b/>
            <sz val="12"/>
            <color indexed="81"/>
            <rFont val="Tahoma"/>
            <family val="2"/>
          </rPr>
          <t>Enter the percent of the crop to be received by Farmer 2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Value of expenses to produce the crop, 
NOT market value</t>
        </r>
      </text>
    </comment>
  </commentList>
</comments>
</file>

<file path=xl/comments6.xml><?xml version="1.0" encoding="utf-8"?>
<comments xmlns="http://schemas.openxmlformats.org/spreadsheetml/2006/main">
  <authors>
    <author>Aaron Gabriel</author>
  </authors>
  <commentList>
    <comment ref="B16" authorId="0" shapeId="0">
      <text>
        <r>
          <rPr>
            <b/>
            <sz val="12"/>
            <color indexed="81"/>
            <rFont val="Tahoma"/>
            <family val="2"/>
          </rPr>
          <t>Enter the cost of each crop production step in the units indicated in column A</t>
        </r>
      </text>
    </comment>
    <comment ref="A17" authorId="0" shapeId="0">
      <text>
        <r>
          <rPr>
            <b/>
            <sz val="12"/>
            <color indexed="81"/>
            <rFont val="Tahoma"/>
            <family val="2"/>
          </rPr>
          <t>Cash payments are assigned here, as well as tasks performed without cash payment.
    Reimbursement for tasks performed may be in crop ownership, show at the bottom of this spreadsheet.</t>
        </r>
      </text>
    </comment>
    <comment ref="D17" authorId="0" shapeId="0">
      <text>
        <r>
          <rPr>
            <b/>
            <sz val="12"/>
            <color indexed="81"/>
            <rFont val="Tahoma"/>
            <family val="2"/>
          </rPr>
          <t>If a cash payment is made for an expense, Enter "Farmer 1 or 2" that receives the cash payment.</t>
        </r>
      </text>
    </comment>
    <comment ref="E17" authorId="0" shapeId="0">
      <text>
        <r>
          <rPr>
            <b/>
            <sz val="12"/>
            <color indexed="81"/>
            <rFont val="Tahoma"/>
            <family val="2"/>
          </rPr>
          <t xml:space="preserve">    If Farmer 1 or 2 pays cash to the other for an expense, indicate it.
    If a farmer performs a task and recieves no cash, enter them as "Paid by", for performing that task.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If farmer 1 is hauling, it is assumed farmer 2 is paying 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If farmer 1 is paying for hauling, it is assummed it is paid to farmer 2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 xml:space="preserve">If farmer 1 is hauling, it is assumed farmer 2 is paying 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If farmer 1 is paying for hauling, it is assummed it is paid to farmer 2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Used to calculate $/ton of baled hay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Used to calculate $/ton for chopping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Used to calculate $/ton for packing silage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Used to calculate $/ton for hauling from field to storage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Used to calculate $/ton for hauling from storage to customer</t>
        </r>
      </text>
    </comment>
    <comment ref="G55" authorId="0" shapeId="0">
      <text>
        <r>
          <rPr>
            <b/>
            <sz val="12"/>
            <color indexed="81"/>
            <rFont val="Tahoma"/>
            <family val="2"/>
          </rPr>
          <t xml:space="preserve">Total crop expenses  should be compared to crop &amp; feed value (at the top) to be sure the crop is being produced profitably. </t>
        </r>
      </text>
    </comment>
    <comment ref="C65" authorId="0" shapeId="0">
      <text>
        <r>
          <rPr>
            <b/>
            <sz val="12"/>
            <color indexed="81"/>
            <rFont val="Tahoma"/>
            <family val="2"/>
          </rPr>
          <t>Value of crop ownership should be compared to the "Paid to" &amp; "Paid by" cash payments to be sure each farmer is properly reimbursed by cash or crop value.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7" authorId="0" shapeId="0">
      <text>
        <r>
          <rPr>
            <b/>
            <sz val="12"/>
            <color indexed="81"/>
            <rFont val="Tahoma"/>
            <family val="2"/>
          </rPr>
          <t>Enter the percent of the crop to be received by Farmer 1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Value of expenses to produce the crop, 
NOT market value</t>
        </r>
      </text>
    </comment>
    <comment ref="F67" authorId="0" shapeId="0">
      <text>
        <r>
          <rPr>
            <b/>
            <sz val="12"/>
            <color indexed="81"/>
            <rFont val="Tahoma"/>
            <family val="2"/>
          </rPr>
          <t>Enter the percent of the crop to be received by Farmer 2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Value of expenses to produce the crop, 
NOT market value</t>
        </r>
      </text>
    </comment>
  </commentList>
</comments>
</file>

<file path=xl/sharedStrings.xml><?xml version="1.0" encoding="utf-8"?>
<sst xmlns="http://schemas.openxmlformats.org/spreadsheetml/2006/main" count="744" uniqueCount="113">
  <si>
    <t>Enter values into tan cells only</t>
  </si>
  <si>
    <t>Scenario description:</t>
  </si>
  <si>
    <t>Crop:</t>
  </si>
  <si>
    <t>corn</t>
  </si>
  <si>
    <t>total</t>
  </si>
  <si>
    <t>Paid to:</t>
  </si>
  <si>
    <t>tons/ac</t>
  </si>
  <si>
    <t>% DM</t>
  </si>
  <si>
    <t>acres</t>
  </si>
  <si>
    <t>Crop Yield</t>
  </si>
  <si>
    <t>Growing Expense $/ton</t>
  </si>
  <si>
    <t xml:space="preserve">Crop Value $/ton </t>
  </si>
  <si>
    <t>In-field crop expense</t>
  </si>
  <si>
    <t>Total</t>
  </si>
  <si>
    <t>Total Tons of Fresh Crop</t>
  </si>
  <si>
    <t>% Shrink</t>
  </si>
  <si>
    <t>Tons Fermented Feed</t>
  </si>
  <si>
    <t>Paid by:</t>
  </si>
  <si>
    <t>Ferm. Feed value $/ton</t>
  </si>
  <si>
    <t>Ferm. Feed Total Value</t>
  </si>
  <si>
    <t>Expense</t>
  </si>
  <si>
    <t>Rate</t>
  </si>
  <si>
    <t>Cost/ton</t>
  </si>
  <si>
    <t>Land, $/ac</t>
  </si>
  <si>
    <t>Tillage 1, $/ac</t>
  </si>
  <si>
    <t>Tillage 2, $/ac</t>
  </si>
  <si>
    <t>Fertilizers, $/ac</t>
  </si>
  <si>
    <t>Seed, $/ac</t>
  </si>
  <si>
    <t>Planting, $/ac</t>
  </si>
  <si>
    <t>Herbicides, $/ac</t>
  </si>
  <si>
    <t>Sidedress, $/ac</t>
  </si>
  <si>
    <t>Fungicide, $/ac</t>
  </si>
  <si>
    <t>Mow, $/ac</t>
  </si>
  <si>
    <t>Ted, $/ac</t>
  </si>
  <si>
    <t>Rake/Merge, $/ac</t>
  </si>
  <si>
    <t>Bale, $/ac</t>
  </si>
  <si>
    <t>lbs/bale</t>
  </si>
  <si>
    <t>Bale, $/bale</t>
  </si>
  <si>
    <t>Bale wrapping, $/bale</t>
  </si>
  <si>
    <t>Chop, $/ton</t>
  </si>
  <si>
    <t>tons/hr chopped</t>
  </si>
  <si>
    <t>Chop, $/hr</t>
  </si>
  <si>
    <t>= loads/hr * tons/load</t>
  </si>
  <si>
    <t>Inoculant, $/ton</t>
  </si>
  <si>
    <t>Packing, $/ton</t>
  </si>
  <si>
    <t>tons/hr packed</t>
  </si>
  <si>
    <t>Packing, $/hr</t>
  </si>
  <si>
    <t>Storage, $/ton</t>
  </si>
  <si>
    <t>100</t>
  </si>
  <si>
    <t>Harvested Crop, at field, $/ton</t>
  </si>
  <si>
    <t>Farmer 1</t>
  </si>
  <si>
    <t>Farmer 2</t>
  </si>
  <si>
    <t>Drop down list</t>
  </si>
  <si>
    <t>tons/hr hauled</t>
  </si>
  <si>
    <t>Hauling to sotrage 1, $/hr</t>
  </si>
  <si>
    <t>Hauling to customer 2, $/hr</t>
  </si>
  <si>
    <t>Standing Crop Expense, in field, $/ton</t>
  </si>
  <si>
    <t>Feed Expense at the storage, $/ton</t>
  </si>
  <si>
    <t>Cropping cost $/ton</t>
  </si>
  <si>
    <t>Storage &amp; Delivery</t>
  </si>
  <si>
    <t>Standing Crop</t>
  </si>
  <si>
    <t>Harvested Crop @ field</t>
  </si>
  <si>
    <t>Delivered Feed</t>
  </si>
  <si>
    <t>Feed Expense Delivered to Customer</t>
  </si>
  <si>
    <t>Crop Harvested @ field</t>
  </si>
  <si>
    <t>Stored Feed</t>
  </si>
  <si>
    <t>Crop Expense Comparison</t>
  </si>
  <si>
    <t>Aaron Gabriel, Cornell Cooperative Extesnion, 2016</t>
  </si>
  <si>
    <t xml:space="preserve">The purpose of this spreadsheet is to compare the expenses and income </t>
  </si>
  <si>
    <t xml:space="preserve">of two farms cooperatively growing and storing a forage crop.  </t>
  </si>
  <si>
    <t xml:space="preserve">It also compares the market value of the crop to the expenses of growing </t>
  </si>
  <si>
    <t>and storing it.</t>
  </si>
  <si>
    <t>Enter your values for in the tan colored cells, as indicated by the cell label.</t>
  </si>
  <si>
    <t>In the column labelled "Expense Rate", some cells may not be relevant</t>
  </si>
  <si>
    <t>(ie no need to enter a cost for baling if you are chopping silage).</t>
  </si>
  <si>
    <t xml:space="preserve">  Leave those cells blank so there is zero value.</t>
  </si>
  <si>
    <t>proper calculations (not case sensitive).</t>
  </si>
  <si>
    <t>Enter bale weights and tons/chopped per hour as appropriate.</t>
  </si>
  <si>
    <t>when several trucks are working at once.</t>
  </si>
  <si>
    <t>In the "Paid to" and "Paid by" columns, enter the "Farmer 1" or "Farmer 2" for</t>
  </si>
  <si>
    <t>In-field Crop cost $/ton</t>
  </si>
  <si>
    <t>EXPENSES</t>
  </si>
  <si>
    <t>Harvest, Haul, Pack</t>
  </si>
  <si>
    <t>Harvest, Haul, Pack, $/ton</t>
  </si>
  <si>
    <t>Field to Storage Hauling</t>
  </si>
  <si>
    <t>% hauled by farmer 1</t>
  </si>
  <si>
    <t>% paid by farmer 1</t>
  </si>
  <si>
    <t>Delivery from Storage to Customer</t>
  </si>
  <si>
    <t>Feed expense, delivered</t>
  </si>
  <si>
    <r>
      <t xml:space="preserve">Farmer 1 - Paid to </t>
    </r>
    <r>
      <rPr>
        <b/>
        <i/>
        <u/>
        <sz val="12"/>
        <color theme="1"/>
        <rFont val="Calibri"/>
        <family val="2"/>
        <scheme val="minor"/>
      </rPr>
      <t>minus</t>
    </r>
    <r>
      <rPr>
        <b/>
        <u/>
        <sz val="12"/>
        <color theme="1"/>
        <rFont val="Calibri"/>
        <family val="2"/>
        <scheme val="minor"/>
      </rPr>
      <t xml:space="preserve"> Paid by</t>
    </r>
  </si>
  <si>
    <r>
      <t xml:space="preserve">Farmer 2 - Paid to </t>
    </r>
    <r>
      <rPr>
        <b/>
        <i/>
        <u/>
        <sz val="12"/>
        <color theme="1"/>
        <rFont val="Calibri"/>
        <family val="2"/>
        <scheme val="minor"/>
      </rPr>
      <t>minus</t>
    </r>
    <r>
      <rPr>
        <b/>
        <u/>
        <sz val="12"/>
        <color theme="1"/>
        <rFont val="Calibri"/>
        <family val="2"/>
        <scheme val="minor"/>
      </rPr>
      <t xml:space="preserve"> Paid by</t>
    </r>
  </si>
  <si>
    <t>Crop Ownership</t>
  </si>
  <si>
    <t>Enter percent of hauling done by Farmer 1 and percent of hauling costs</t>
  </si>
  <si>
    <t>pain by Farmer 1.  This will help determine hauling attributed to both farmers</t>
  </si>
  <si>
    <t>Cash</t>
  </si>
  <si>
    <t>Cash or Task</t>
  </si>
  <si>
    <t>CASH PAYMENTS</t>
  </si>
  <si>
    <t>Expenses</t>
  </si>
  <si>
    <t>Total Crop &amp; Feed Expenses</t>
  </si>
  <si>
    <t>Net Cash Income</t>
  </si>
  <si>
    <t>Total Fresh Crop Value</t>
  </si>
  <si>
    <t>Market Value</t>
  </si>
  <si>
    <t>Value of Expenses</t>
  </si>
  <si>
    <t>% crop</t>
  </si>
  <si>
    <t>Claimed</t>
  </si>
  <si>
    <t>% Crop</t>
  </si>
  <si>
    <t>Farmer 1 provides land, tillage, storage &amp; hauling to storage, Farmer 2 grows the crop &amp; some hauling</t>
  </si>
  <si>
    <t>Allocated Crop Expenses &amp; Income for shared crop production</t>
  </si>
  <si>
    <t>Crop Ownership Farmer 1</t>
  </si>
  <si>
    <t>Value of</t>
  </si>
  <si>
    <t>Amount</t>
  </si>
  <si>
    <t>of Crop</t>
  </si>
  <si>
    <t>Crop Ownership Farmer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</si>
</sst>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2" borderId="4" xfId="0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165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2" borderId="6" xfId="0" applyFont="1" applyFill="1" applyBorder="1" applyProtection="1">
      <protection locked="0"/>
    </xf>
    <xf numFmtId="49" fontId="2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right"/>
      <protection locked="0"/>
    </xf>
    <xf numFmtId="164" fontId="2" fillId="0" borderId="0" xfId="0" applyNumberFormat="1" applyFont="1" applyFill="1" applyProtection="1">
      <protection locked="0"/>
    </xf>
    <xf numFmtId="0" fontId="2" fillId="0" borderId="0" xfId="0" applyFont="1" applyProtection="1"/>
    <xf numFmtId="0" fontId="2" fillId="3" borderId="0" xfId="0" applyFont="1" applyFill="1" applyProtection="1"/>
    <xf numFmtId="4" fontId="2" fillId="3" borderId="7" xfId="0" applyNumberFormat="1" applyFont="1" applyFill="1" applyBorder="1" applyProtection="1"/>
    <xf numFmtId="0" fontId="4" fillId="0" borderId="0" xfId="0" applyFont="1"/>
    <xf numFmtId="0" fontId="5" fillId="0" borderId="0" xfId="0" applyFont="1"/>
    <xf numFmtId="49" fontId="2" fillId="2" borderId="3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6" fillId="2" borderId="0" xfId="0" applyFont="1" applyFill="1" applyProtection="1">
      <protection locked="0"/>
    </xf>
    <xf numFmtId="0" fontId="1" fillId="0" borderId="5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2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right"/>
      <protection locked="0"/>
    </xf>
    <xf numFmtId="164" fontId="2" fillId="3" borderId="7" xfId="0" applyNumberFormat="1" applyFont="1" applyFill="1" applyBorder="1" applyProtection="1"/>
    <xf numFmtId="165" fontId="2" fillId="3" borderId="7" xfId="0" applyNumberFormat="1" applyFont="1" applyFill="1" applyBorder="1" applyProtection="1"/>
    <xf numFmtId="0" fontId="1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2" fillId="0" borderId="12" xfId="0" applyFont="1" applyBorder="1" applyAlignment="1" applyProtection="1">
      <alignment horizontal="right"/>
      <protection locked="0"/>
    </xf>
    <xf numFmtId="165" fontId="2" fillId="3" borderId="12" xfId="0" applyNumberFormat="1" applyFont="1" applyFill="1" applyBorder="1" applyProtection="1"/>
    <xf numFmtId="0" fontId="1" fillId="0" borderId="9" xfId="0" applyFont="1" applyBorder="1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" fillId="0" borderId="7" xfId="0" applyFont="1" applyBorder="1" applyProtection="1">
      <protection locked="0"/>
    </xf>
    <xf numFmtId="0" fontId="2" fillId="0" borderId="9" xfId="0" applyFont="1" applyBorder="1" applyAlignment="1" applyProtection="1">
      <alignment horizontal="right"/>
      <protection locked="0"/>
    </xf>
    <xf numFmtId="165" fontId="2" fillId="0" borderId="0" xfId="0" applyNumberFormat="1" applyFont="1" applyProtection="1">
      <protection locked="0"/>
    </xf>
    <xf numFmtId="3" fontId="2" fillId="3" borderId="7" xfId="0" applyNumberFormat="1" applyFont="1" applyFill="1" applyBorder="1" applyProtection="1"/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3" xfId="0" applyFont="1" applyBorder="1" applyAlignment="1" applyProtection="1">
      <alignment horizontal="right"/>
      <protection locked="0"/>
    </xf>
    <xf numFmtId="0" fontId="1" fillId="0" borderId="15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11" fillId="0" borderId="9" xfId="0" applyFont="1" applyBorder="1" applyProtection="1">
      <protection locked="0"/>
    </xf>
    <xf numFmtId="164" fontId="2" fillId="3" borderId="16" xfId="0" applyNumberFormat="1" applyFont="1" applyFill="1" applyBorder="1" applyProtection="1"/>
    <xf numFmtId="0" fontId="2" fillId="3" borderId="7" xfId="0" applyFont="1" applyFill="1" applyBorder="1" applyProtection="1"/>
    <xf numFmtId="4" fontId="2" fillId="3" borderId="17" xfId="0" applyNumberFormat="1" applyFont="1" applyFill="1" applyBorder="1" applyProtection="1"/>
    <xf numFmtId="164" fontId="2" fillId="3" borderId="0" xfId="0" applyNumberFormat="1" applyFont="1" applyFill="1" applyAlignment="1" applyProtection="1"/>
    <xf numFmtId="0" fontId="0" fillId="3" borderId="0" xfId="0" applyFill="1" applyAlignment="1" applyProtection="1"/>
    <xf numFmtId="164" fontId="2" fillId="3" borderId="0" xfId="0" applyNumberFormat="1" applyFont="1" applyFill="1" applyAlignment="1" applyProtection="1">
      <alignment horizontal="right"/>
    </xf>
    <xf numFmtId="1" fontId="2" fillId="3" borderId="7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H2" sqref="H2"/>
    </sheetView>
  </sheetViews>
  <sheetFormatPr defaultRowHeight="18.75" x14ac:dyDescent="0.3"/>
  <cols>
    <col min="1" max="16384" width="9.140625" style="24"/>
  </cols>
  <sheetData>
    <row r="1" spans="1:5" x14ac:dyDescent="0.3">
      <c r="A1" s="23" t="s">
        <v>66</v>
      </c>
      <c r="E1" s="24" t="s">
        <v>67</v>
      </c>
    </row>
    <row r="3" spans="1:5" x14ac:dyDescent="0.3">
      <c r="A3" s="24" t="s">
        <v>68</v>
      </c>
    </row>
    <row r="4" spans="1:5" x14ac:dyDescent="0.3">
      <c r="A4" s="24" t="s">
        <v>69</v>
      </c>
    </row>
    <row r="5" spans="1:5" x14ac:dyDescent="0.3">
      <c r="A5" s="24" t="s">
        <v>70</v>
      </c>
    </row>
    <row r="6" spans="1:5" x14ac:dyDescent="0.3">
      <c r="A6" s="24" t="s">
        <v>71</v>
      </c>
    </row>
    <row r="8" spans="1:5" x14ac:dyDescent="0.3">
      <c r="A8" s="24" t="s">
        <v>72</v>
      </c>
    </row>
    <row r="9" spans="1:5" x14ac:dyDescent="0.3">
      <c r="A9" s="24" t="s">
        <v>73</v>
      </c>
    </row>
    <row r="10" spans="1:5" x14ac:dyDescent="0.3">
      <c r="A10" s="24" t="s">
        <v>74</v>
      </c>
    </row>
    <row r="11" spans="1:5" x14ac:dyDescent="0.3">
      <c r="A11" s="24" t="s">
        <v>75</v>
      </c>
    </row>
    <row r="13" spans="1:5" x14ac:dyDescent="0.3">
      <c r="A13" s="24" t="s">
        <v>79</v>
      </c>
    </row>
    <row r="14" spans="1:5" x14ac:dyDescent="0.3">
      <c r="A14" s="24" t="s">
        <v>76</v>
      </c>
    </row>
    <row r="16" spans="1:5" x14ac:dyDescent="0.3">
      <c r="A16" s="24" t="s">
        <v>77</v>
      </c>
    </row>
    <row r="17" spans="1:1" x14ac:dyDescent="0.3">
      <c r="A17" s="24" t="s">
        <v>92</v>
      </c>
    </row>
    <row r="18" spans="1:1" x14ac:dyDescent="0.3">
      <c r="A18" s="24" t="s">
        <v>93</v>
      </c>
    </row>
    <row r="19" spans="1:1" x14ac:dyDescent="0.3">
      <c r="A19" s="24" t="s">
        <v>78</v>
      </c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"/>
  <sheetViews>
    <sheetView topLeftCell="A50" zoomScale="90" zoomScaleNormal="90" workbookViewId="0">
      <selection activeCell="H66" sqref="H66:H67"/>
    </sheetView>
  </sheetViews>
  <sheetFormatPr defaultRowHeight="15.75" x14ac:dyDescent="0.25"/>
  <cols>
    <col min="1" max="1" width="27" style="2" customWidth="1"/>
    <col min="2" max="2" width="12.42578125" style="2" customWidth="1"/>
    <col min="3" max="3" width="10.7109375" style="2" customWidth="1"/>
    <col min="4" max="4" width="11.28515625" style="2" customWidth="1"/>
    <col min="5" max="5" width="11.5703125" style="2" customWidth="1"/>
    <col min="6" max="6" width="9.140625" style="2"/>
    <col min="7" max="7" width="16.7109375" style="2" customWidth="1"/>
    <col min="8" max="8" width="20.42578125" style="2" customWidth="1"/>
    <col min="9" max="9" width="11.7109375" style="2" customWidth="1"/>
    <col min="10" max="16384" width="9.140625" style="2"/>
  </cols>
  <sheetData>
    <row r="1" spans="1:12" x14ac:dyDescent="0.25">
      <c r="A1" s="1" t="s">
        <v>107</v>
      </c>
      <c r="G1" s="31" t="s">
        <v>0</v>
      </c>
      <c r="H1" s="3"/>
      <c r="I1" s="14"/>
    </row>
    <row r="2" spans="1:12" x14ac:dyDescent="0.25">
      <c r="A2" s="55" t="s">
        <v>1</v>
      </c>
      <c r="B2" s="56" t="s">
        <v>106</v>
      </c>
      <c r="C2" s="29"/>
      <c r="D2" s="29"/>
      <c r="E2" s="29"/>
      <c r="F2" s="29"/>
      <c r="G2" s="29"/>
      <c r="H2" s="29"/>
    </row>
    <row r="3" spans="1:12" ht="16.5" thickBot="1" x14ac:dyDescent="0.3">
      <c r="A3" s="54" t="s">
        <v>2</v>
      </c>
    </row>
    <row r="4" spans="1:12" ht="16.5" thickBot="1" x14ac:dyDescent="0.3">
      <c r="A4" s="4" t="s">
        <v>3</v>
      </c>
      <c r="B4" s="5"/>
      <c r="C4" s="5"/>
      <c r="D4" s="6" t="s">
        <v>4</v>
      </c>
    </row>
    <row r="5" spans="1:12" x14ac:dyDescent="0.25">
      <c r="B5" s="28" t="s">
        <v>6</v>
      </c>
      <c r="C5" s="29" t="s">
        <v>7</v>
      </c>
      <c r="D5" s="30" t="s">
        <v>8</v>
      </c>
      <c r="L5" s="8"/>
    </row>
    <row r="6" spans="1:12" x14ac:dyDescent="0.25">
      <c r="A6" s="2" t="s">
        <v>9</v>
      </c>
      <c r="B6" s="12">
        <v>18</v>
      </c>
      <c r="C6" s="12">
        <v>35</v>
      </c>
      <c r="D6" s="12">
        <v>1000</v>
      </c>
      <c r="L6" s="8"/>
    </row>
    <row r="7" spans="1:12" ht="16.5" thickBot="1" x14ac:dyDescent="0.3">
      <c r="A7" s="2" t="s">
        <v>10</v>
      </c>
      <c r="B7" s="59">
        <f>C45</f>
        <v>22.988888888888891</v>
      </c>
    </row>
    <row r="8" spans="1:12" ht="16.5" thickBot="1" x14ac:dyDescent="0.3">
      <c r="A8" s="2" t="s">
        <v>11</v>
      </c>
      <c r="B8" s="12">
        <v>30</v>
      </c>
      <c r="C8" s="57">
        <f>C42</f>
        <v>18.888888888888893</v>
      </c>
      <c r="D8" s="32" t="s">
        <v>12</v>
      </c>
      <c r="E8" s="10"/>
    </row>
    <row r="9" spans="1:12" x14ac:dyDescent="0.25">
      <c r="A9" s="2" t="s">
        <v>14</v>
      </c>
      <c r="B9" s="58">
        <f>B6*D6</f>
        <v>18000</v>
      </c>
      <c r="C9" s="7"/>
    </row>
    <row r="10" spans="1:12" x14ac:dyDescent="0.25">
      <c r="A10" s="2" t="s">
        <v>100</v>
      </c>
      <c r="B10" s="39">
        <f>B9*B8</f>
        <v>540000</v>
      </c>
      <c r="C10" s="7"/>
    </row>
    <row r="11" spans="1:12" x14ac:dyDescent="0.25">
      <c r="A11" s="2" t="s">
        <v>15</v>
      </c>
      <c r="B11" s="12">
        <v>20</v>
      </c>
    </row>
    <row r="12" spans="1:12" ht="16.5" thickBot="1" x14ac:dyDescent="0.3">
      <c r="A12" s="2" t="s">
        <v>16</v>
      </c>
      <c r="B12" s="58">
        <f>B6*D6*(100-B11)/100</f>
        <v>14400</v>
      </c>
    </row>
    <row r="13" spans="1:12" ht="16.5" thickBot="1" x14ac:dyDescent="0.3">
      <c r="A13" s="2" t="s">
        <v>18</v>
      </c>
      <c r="B13" s="12">
        <v>40</v>
      </c>
      <c r="C13" s="57">
        <f>C45</f>
        <v>22.988888888888891</v>
      </c>
      <c r="D13" s="32" t="s">
        <v>88</v>
      </c>
      <c r="E13" s="10"/>
    </row>
    <row r="14" spans="1:12" x14ac:dyDescent="0.25">
      <c r="A14" s="2" t="s">
        <v>19</v>
      </c>
      <c r="B14" s="39">
        <f>B12*B13</f>
        <v>576000</v>
      </c>
    </row>
    <row r="16" spans="1:12" x14ac:dyDescent="0.25">
      <c r="B16" s="1" t="s">
        <v>20</v>
      </c>
      <c r="C16" s="1"/>
      <c r="D16" s="1" t="s">
        <v>94</v>
      </c>
      <c r="E16" s="1" t="s">
        <v>95</v>
      </c>
      <c r="F16" s="1"/>
      <c r="G16" s="1"/>
    </row>
    <row r="17" spans="1:8" x14ac:dyDescent="0.25">
      <c r="A17" s="45" t="s">
        <v>97</v>
      </c>
      <c r="B17" s="1" t="s">
        <v>21</v>
      </c>
      <c r="C17" s="1" t="s">
        <v>22</v>
      </c>
      <c r="D17" s="1" t="s">
        <v>5</v>
      </c>
      <c r="E17" s="1" t="s">
        <v>17</v>
      </c>
      <c r="F17" s="1"/>
      <c r="G17" s="1" t="s">
        <v>84</v>
      </c>
    </row>
    <row r="18" spans="1:8" x14ac:dyDescent="0.25">
      <c r="A18" s="2" t="s">
        <v>23</v>
      </c>
      <c r="B18" s="11">
        <v>30</v>
      </c>
      <c r="C18" s="22">
        <f>B18/B6</f>
        <v>1.6666666666666667</v>
      </c>
      <c r="D18" s="12" t="s">
        <v>50</v>
      </c>
      <c r="E18" s="12" t="s">
        <v>51</v>
      </c>
      <c r="G18" s="26">
        <v>50</v>
      </c>
      <c r="H18" s="27" t="s">
        <v>85</v>
      </c>
    </row>
    <row r="19" spans="1:8" x14ac:dyDescent="0.25">
      <c r="A19" s="2" t="s">
        <v>24</v>
      </c>
      <c r="B19" s="11">
        <v>25</v>
      </c>
      <c r="C19" s="22">
        <f>B19/B6</f>
        <v>1.3888888888888888</v>
      </c>
      <c r="D19" s="12" t="s">
        <v>50</v>
      </c>
      <c r="E19" s="12" t="s">
        <v>51</v>
      </c>
      <c r="G19" s="26">
        <v>0</v>
      </c>
      <c r="H19" s="27" t="s">
        <v>86</v>
      </c>
    </row>
    <row r="20" spans="1:8" x14ac:dyDescent="0.25">
      <c r="A20" s="2" t="s">
        <v>25</v>
      </c>
      <c r="B20" s="11">
        <v>20</v>
      </c>
      <c r="C20" s="22">
        <f>B20/B6</f>
        <v>1.1111111111111112</v>
      </c>
      <c r="D20" s="12" t="s">
        <v>50</v>
      </c>
      <c r="E20" s="12" t="s">
        <v>51</v>
      </c>
      <c r="F20" s="8"/>
    </row>
    <row r="21" spans="1:8" x14ac:dyDescent="0.25">
      <c r="A21" s="2" t="s">
        <v>26</v>
      </c>
      <c r="B21" s="11">
        <v>50</v>
      </c>
      <c r="C21" s="22">
        <f>B21/B6</f>
        <v>2.7777777777777777</v>
      </c>
      <c r="D21" s="12"/>
      <c r="E21" s="12" t="s">
        <v>51</v>
      </c>
      <c r="F21" s="8"/>
      <c r="G21" s="1" t="s">
        <v>87</v>
      </c>
    </row>
    <row r="22" spans="1:8" x14ac:dyDescent="0.25">
      <c r="A22" s="2" t="s">
        <v>27</v>
      </c>
      <c r="B22" s="11">
        <v>80</v>
      </c>
      <c r="C22" s="22">
        <f>B22/B6</f>
        <v>4.4444444444444446</v>
      </c>
      <c r="D22" s="12"/>
      <c r="E22" s="12" t="s">
        <v>51</v>
      </c>
      <c r="G22" s="26">
        <v>100</v>
      </c>
      <c r="H22" s="27" t="s">
        <v>85</v>
      </c>
    </row>
    <row r="23" spans="1:8" x14ac:dyDescent="0.25">
      <c r="A23" s="2" t="s">
        <v>28</v>
      </c>
      <c r="B23" s="11">
        <v>25</v>
      </c>
      <c r="C23" s="22">
        <f>B23/B6</f>
        <v>1.3888888888888888</v>
      </c>
      <c r="D23" s="12"/>
      <c r="E23" s="12" t="s">
        <v>51</v>
      </c>
      <c r="G23" s="26">
        <v>0</v>
      </c>
      <c r="H23" s="27" t="s">
        <v>86</v>
      </c>
    </row>
    <row r="24" spans="1:8" x14ac:dyDescent="0.25">
      <c r="A24" s="2" t="s">
        <v>29</v>
      </c>
      <c r="B24" s="11">
        <v>50</v>
      </c>
      <c r="C24" s="22">
        <f>B24/B6</f>
        <v>2.7777777777777777</v>
      </c>
      <c r="D24" s="12"/>
      <c r="E24" s="12" t="s">
        <v>51</v>
      </c>
      <c r="F24" s="8"/>
    </row>
    <row r="25" spans="1:8" x14ac:dyDescent="0.25">
      <c r="A25" s="2" t="s">
        <v>30</v>
      </c>
      <c r="B25" s="11">
        <v>30</v>
      </c>
      <c r="C25" s="22">
        <f>B25/B6</f>
        <v>1.6666666666666667</v>
      </c>
      <c r="D25" s="12"/>
      <c r="E25" s="12" t="s">
        <v>51</v>
      </c>
      <c r="F25" s="8"/>
      <c r="G25" s="13"/>
      <c r="H25" s="14"/>
    </row>
    <row r="26" spans="1:8" x14ac:dyDescent="0.25">
      <c r="A26" s="2" t="s">
        <v>31</v>
      </c>
      <c r="B26" s="11">
        <v>30</v>
      </c>
      <c r="C26" s="22">
        <f>B26/B6</f>
        <v>1.6666666666666667</v>
      </c>
      <c r="D26" s="12"/>
      <c r="E26" s="12" t="s">
        <v>51</v>
      </c>
    </row>
    <row r="27" spans="1:8" x14ac:dyDescent="0.25">
      <c r="A27" s="2" t="s">
        <v>32</v>
      </c>
      <c r="B27" s="11"/>
      <c r="C27" s="22">
        <f>B27/B6</f>
        <v>0</v>
      </c>
      <c r="D27" s="12"/>
      <c r="E27" s="12"/>
    </row>
    <row r="28" spans="1:8" x14ac:dyDescent="0.25">
      <c r="A28" s="2" t="s">
        <v>33</v>
      </c>
      <c r="B28" s="11"/>
      <c r="C28" s="22">
        <f>B28/B6</f>
        <v>0</v>
      </c>
      <c r="D28" s="12"/>
      <c r="E28" s="12"/>
    </row>
    <row r="29" spans="1:8" x14ac:dyDescent="0.25">
      <c r="A29" s="2" t="s">
        <v>34</v>
      </c>
      <c r="B29" s="11"/>
      <c r="C29" s="22">
        <f>B29/B6</f>
        <v>0</v>
      </c>
      <c r="D29" s="12"/>
      <c r="E29" s="12"/>
    </row>
    <row r="30" spans="1:8" ht="16.5" thickBot="1" x14ac:dyDescent="0.3">
      <c r="A30" s="2" t="s">
        <v>35</v>
      </c>
      <c r="B30" s="11"/>
      <c r="C30" s="22">
        <f>B30/B6</f>
        <v>0</v>
      </c>
      <c r="D30" s="12"/>
      <c r="E30" s="12"/>
      <c r="F30" s="34" t="s">
        <v>36</v>
      </c>
    </row>
    <row r="31" spans="1:8" ht="16.5" thickBot="1" x14ac:dyDescent="0.3">
      <c r="A31" s="2" t="s">
        <v>37</v>
      </c>
      <c r="B31" s="11"/>
      <c r="C31" s="22">
        <f>2000/F31*B31</f>
        <v>0</v>
      </c>
      <c r="D31" s="12"/>
      <c r="E31" s="12"/>
      <c r="F31" s="15">
        <v>800</v>
      </c>
    </row>
    <row r="32" spans="1:8" x14ac:dyDescent="0.25">
      <c r="A32" s="2" t="s">
        <v>38</v>
      </c>
      <c r="B32" s="11"/>
      <c r="C32" s="22">
        <f>2000/F31*B32</f>
        <v>0</v>
      </c>
      <c r="D32" s="12"/>
      <c r="E32" s="12"/>
    </row>
    <row r="33" spans="1:8" x14ac:dyDescent="0.25">
      <c r="A33" s="2" t="s">
        <v>39</v>
      </c>
      <c r="B33" s="11"/>
      <c r="C33" s="22">
        <f>B33</f>
        <v>0</v>
      </c>
      <c r="D33" s="12"/>
      <c r="E33" s="12"/>
      <c r="F33" s="33" t="s">
        <v>40</v>
      </c>
      <c r="G33" s="29"/>
    </row>
    <row r="34" spans="1:8" ht="16.5" thickBot="1" x14ac:dyDescent="0.3">
      <c r="A34" s="2" t="s">
        <v>41</v>
      </c>
      <c r="B34" s="11">
        <v>400</v>
      </c>
      <c r="C34" s="22">
        <f>B34/F34</f>
        <v>1.3333333333333333</v>
      </c>
      <c r="D34" s="12"/>
      <c r="E34" s="12" t="s">
        <v>51</v>
      </c>
      <c r="F34" s="9">
        <v>300</v>
      </c>
      <c r="G34" s="16" t="s">
        <v>42</v>
      </c>
    </row>
    <row r="35" spans="1:8" x14ac:dyDescent="0.25">
      <c r="A35" s="2" t="s">
        <v>43</v>
      </c>
      <c r="B35" s="11">
        <v>1</v>
      </c>
      <c r="C35" s="22">
        <f>B35</f>
        <v>1</v>
      </c>
      <c r="D35" s="12"/>
      <c r="E35" s="12" t="s">
        <v>51</v>
      </c>
    </row>
    <row r="36" spans="1:8" x14ac:dyDescent="0.25">
      <c r="A36" s="2" t="s">
        <v>44</v>
      </c>
      <c r="B36" s="11"/>
      <c r="C36" s="22">
        <f>B36</f>
        <v>0</v>
      </c>
      <c r="D36" s="12"/>
      <c r="E36" s="12"/>
      <c r="F36" s="33" t="s">
        <v>45</v>
      </c>
      <c r="G36" s="29"/>
    </row>
    <row r="37" spans="1:8" ht="16.5" thickBot="1" x14ac:dyDescent="0.3">
      <c r="A37" s="2" t="s">
        <v>46</v>
      </c>
      <c r="B37" s="11">
        <v>80</v>
      </c>
      <c r="C37" s="22">
        <f>B37/F37</f>
        <v>0.26666666666666666</v>
      </c>
      <c r="D37" s="12" t="s">
        <v>50</v>
      </c>
      <c r="E37" s="12" t="s">
        <v>51</v>
      </c>
      <c r="F37" s="9">
        <v>300</v>
      </c>
      <c r="G37" s="16" t="s">
        <v>42</v>
      </c>
    </row>
    <row r="38" spans="1:8" x14ac:dyDescent="0.25">
      <c r="A38" s="2" t="s">
        <v>47</v>
      </c>
      <c r="B38" s="11">
        <v>0.5</v>
      </c>
      <c r="C38" s="22">
        <f>B38</f>
        <v>0.5</v>
      </c>
      <c r="D38" s="12" t="s">
        <v>50</v>
      </c>
      <c r="E38" s="12" t="s">
        <v>51</v>
      </c>
      <c r="F38" s="33" t="s">
        <v>53</v>
      </c>
      <c r="G38" s="29"/>
    </row>
    <row r="39" spans="1:8" ht="16.5" thickBot="1" x14ac:dyDescent="0.3">
      <c r="A39" s="2" t="s">
        <v>54</v>
      </c>
      <c r="B39" s="11">
        <v>50</v>
      </c>
      <c r="C39" s="22">
        <f>B39/F39</f>
        <v>0.5</v>
      </c>
      <c r="D39" s="12"/>
      <c r="E39" s="12"/>
      <c r="F39" s="9">
        <v>100</v>
      </c>
      <c r="G39" s="16" t="s">
        <v>42</v>
      </c>
    </row>
    <row r="40" spans="1:8" x14ac:dyDescent="0.25">
      <c r="A40" s="2" t="s">
        <v>55</v>
      </c>
      <c r="B40" s="11">
        <v>50</v>
      </c>
      <c r="C40" s="22">
        <f>B40/F40</f>
        <v>0.5</v>
      </c>
      <c r="D40" s="12" t="s">
        <v>50</v>
      </c>
      <c r="E40" s="12" t="s">
        <v>51</v>
      </c>
      <c r="F40" s="25" t="s">
        <v>48</v>
      </c>
      <c r="G40" s="16" t="s">
        <v>42</v>
      </c>
    </row>
    <row r="41" spans="1:8" x14ac:dyDescent="0.25">
      <c r="C41" s="20"/>
      <c r="E41" s="14"/>
    </row>
    <row r="42" spans="1:8" x14ac:dyDescent="0.25">
      <c r="A42" s="29"/>
      <c r="B42" s="35" t="s">
        <v>56</v>
      </c>
      <c r="C42" s="22">
        <f>SUM(C18:C26)</f>
        <v>18.888888888888893</v>
      </c>
    </row>
    <row r="43" spans="1:8" x14ac:dyDescent="0.25">
      <c r="A43" s="36"/>
      <c r="B43" s="37" t="s">
        <v>49</v>
      </c>
      <c r="C43" s="22">
        <f>SUM(C18:C35)</f>
        <v>21.222222222222225</v>
      </c>
    </row>
    <row r="44" spans="1:8" x14ac:dyDescent="0.25">
      <c r="A44" s="36"/>
      <c r="B44" s="37" t="s">
        <v>57</v>
      </c>
      <c r="C44" s="22">
        <f>SUM(C18:C39)</f>
        <v>22.488888888888891</v>
      </c>
      <c r="H44" s="2" t="s">
        <v>52</v>
      </c>
    </row>
    <row r="45" spans="1:8" x14ac:dyDescent="0.25">
      <c r="A45" s="36"/>
      <c r="B45" s="37" t="s">
        <v>63</v>
      </c>
      <c r="C45" s="22">
        <f>SUM(C18:C40)</f>
        <v>22.988888888888891</v>
      </c>
      <c r="H45" s="21" t="s">
        <v>50</v>
      </c>
    </row>
    <row r="46" spans="1:8" x14ac:dyDescent="0.25">
      <c r="H46" s="21" t="s">
        <v>51</v>
      </c>
    </row>
    <row r="48" spans="1:8" x14ac:dyDescent="0.25">
      <c r="A48" s="47" t="s">
        <v>96</v>
      </c>
      <c r="B48" s="1" t="s">
        <v>5</v>
      </c>
      <c r="C48" s="1" t="s">
        <v>5</v>
      </c>
      <c r="G48" s="40" t="s">
        <v>17</v>
      </c>
      <c r="H48" s="40" t="s">
        <v>17</v>
      </c>
    </row>
    <row r="49" spans="1:11" x14ac:dyDescent="0.25">
      <c r="A49" s="8" t="s">
        <v>81</v>
      </c>
      <c r="B49" s="1" t="s">
        <v>50</v>
      </c>
      <c r="C49" s="1" t="s">
        <v>51</v>
      </c>
      <c r="F49" s="8" t="s">
        <v>81</v>
      </c>
      <c r="G49" s="40" t="s">
        <v>50</v>
      </c>
      <c r="H49" s="40" t="s">
        <v>51</v>
      </c>
      <c r="K49" s="8"/>
    </row>
    <row r="50" spans="1:11" x14ac:dyDescent="0.25">
      <c r="A50" s="8" t="s">
        <v>80</v>
      </c>
      <c r="B50" s="38">
        <f>SUMIF(D18:D26,"Farmer 1",C18:C26)</f>
        <v>4.1666666666666661</v>
      </c>
      <c r="C50" s="38">
        <f>SUMIF(D18:D26,"Farmer 2",C18:C26)</f>
        <v>0</v>
      </c>
      <c r="F50" s="8" t="s">
        <v>58</v>
      </c>
      <c r="G50" s="38">
        <f>SUMIF(E18:E26,"Farmer 1",C18:C26)</f>
        <v>0</v>
      </c>
      <c r="H50" s="38">
        <f>SUMIF(E18:E26,"Farmer 2",C18:C26)</f>
        <v>18.888888888888893</v>
      </c>
      <c r="K50" s="8"/>
    </row>
    <row r="51" spans="1:11" x14ac:dyDescent="0.25">
      <c r="A51" s="8" t="s">
        <v>83</v>
      </c>
      <c r="B51" s="38">
        <f>SUMIF(D27:D39,"Farmer 1",C27:C39)+((C39*(G18/100)))</f>
        <v>1.0166666666666666</v>
      </c>
      <c r="C51" s="38">
        <f>SUMIF(D27:D38,"Farmer 2",C27:C38)+(C39*(G19/100))</f>
        <v>0</v>
      </c>
      <c r="F51" s="8" t="s">
        <v>82</v>
      </c>
      <c r="G51" s="38">
        <f>SUMIF(E27:E38,"Farmer 1",C27:C38)+(C39*(G19/100))</f>
        <v>0</v>
      </c>
      <c r="H51" s="38">
        <f>SUMIF(E27:E38,"Farmer 2",C27:C38)+(C39*(100-G19)/100)</f>
        <v>3.5999999999999996</v>
      </c>
    </row>
    <row r="52" spans="1:11" x14ac:dyDescent="0.25">
      <c r="A52" s="8" t="s">
        <v>59</v>
      </c>
      <c r="B52" s="38">
        <f>SUMIF(D38,"Farmer 1",C38)+(C40*(G22/100))</f>
        <v>1</v>
      </c>
      <c r="C52" s="38">
        <f>SUMIF(D38:D40,"Farmer 2",C38:C40)+(C40*(G23/100))</f>
        <v>0</v>
      </c>
      <c r="F52" s="8" t="s">
        <v>59</v>
      </c>
      <c r="G52" s="38">
        <f>SUMIF(E38,"Farmer 1",C38)+(C40*(G23/100))</f>
        <v>0</v>
      </c>
      <c r="H52" s="38">
        <f>SUMIF(E38,"Farmer 2",C38)+(C40*(100-G23)/100)</f>
        <v>1</v>
      </c>
    </row>
    <row r="53" spans="1:11" x14ac:dyDescent="0.25">
      <c r="A53" s="8" t="s">
        <v>13</v>
      </c>
      <c r="B53" s="50">
        <f>(B50*B9)+(B51*B9)+(B52*B12)</f>
        <v>107699.99999999999</v>
      </c>
      <c r="C53" s="50">
        <f>(C50*B9)+(C51*B9)+(C52*B12)</f>
        <v>0</v>
      </c>
      <c r="F53" s="8" t="s">
        <v>13</v>
      </c>
      <c r="G53" s="38">
        <f>(G50*B9)+(G51*B9)+(G52*B12)</f>
        <v>0</v>
      </c>
      <c r="H53" s="38">
        <f>(H50*B9)+(H51*B9)+(H52*B12)</f>
        <v>419200.00000000006</v>
      </c>
    </row>
    <row r="54" spans="1:11" x14ac:dyDescent="0.25">
      <c r="E54" s="14"/>
    </row>
    <row r="55" spans="1:11" x14ac:dyDescent="0.25">
      <c r="A55" s="14"/>
      <c r="B55" s="41" t="s">
        <v>89</v>
      </c>
      <c r="C55" s="42"/>
      <c r="F55" s="29"/>
      <c r="G55" s="35" t="s">
        <v>98</v>
      </c>
      <c r="H55" s="17" t="s">
        <v>101</v>
      </c>
    </row>
    <row r="56" spans="1:11" x14ac:dyDescent="0.25">
      <c r="A56" s="18" t="s">
        <v>99</v>
      </c>
      <c r="B56" s="60">
        <f>B53-G53</f>
        <v>107699.99999999999</v>
      </c>
      <c r="C56" s="61"/>
      <c r="F56" s="48" t="s">
        <v>60</v>
      </c>
      <c r="G56" s="39">
        <f>C42*B9</f>
        <v>340000.00000000006</v>
      </c>
      <c r="H56" s="44">
        <f>B8*B9</f>
        <v>540000</v>
      </c>
    </row>
    <row r="57" spans="1:11" x14ac:dyDescent="0.25">
      <c r="B57" s="19"/>
      <c r="F57" s="43" t="s">
        <v>61</v>
      </c>
      <c r="G57" s="39">
        <f>C43*B9</f>
        <v>382000.00000000006</v>
      </c>
      <c r="H57" s="49"/>
    </row>
    <row r="58" spans="1:11" x14ac:dyDescent="0.25">
      <c r="A58" s="13"/>
      <c r="B58" s="46" t="s">
        <v>90</v>
      </c>
      <c r="C58" s="42"/>
      <c r="F58" s="43" t="s">
        <v>65</v>
      </c>
      <c r="G58" s="39">
        <f>C44*B12</f>
        <v>323840</v>
      </c>
      <c r="H58" s="44">
        <f>B13*B12</f>
        <v>576000</v>
      </c>
    </row>
    <row r="59" spans="1:11" x14ac:dyDescent="0.25">
      <c r="A59" s="18" t="s">
        <v>99</v>
      </c>
      <c r="B59" s="62">
        <f>C53-H53</f>
        <v>-419200.00000000006</v>
      </c>
      <c r="C59" s="61"/>
      <c r="F59" s="43" t="s">
        <v>62</v>
      </c>
      <c r="G59" s="39">
        <f>C45*B12</f>
        <v>331040</v>
      </c>
      <c r="H59" s="49"/>
    </row>
    <row r="61" spans="1:11" x14ac:dyDescent="0.25">
      <c r="B61" s="19"/>
      <c r="E61" s="14"/>
    </row>
    <row r="62" spans="1:11" x14ac:dyDescent="0.25">
      <c r="E62" s="14"/>
    </row>
    <row r="65" spans="1:8" x14ac:dyDescent="0.25">
      <c r="B65" s="1" t="s">
        <v>108</v>
      </c>
      <c r="F65" s="1" t="s">
        <v>112</v>
      </c>
    </row>
    <row r="66" spans="1:8" x14ac:dyDescent="0.25">
      <c r="B66" s="51" t="s">
        <v>105</v>
      </c>
      <c r="C66" s="2" t="s">
        <v>109</v>
      </c>
      <c r="D66" s="8" t="s">
        <v>110</v>
      </c>
      <c r="F66" s="51" t="s">
        <v>103</v>
      </c>
      <c r="G66" s="2" t="s">
        <v>109</v>
      </c>
      <c r="H66" s="8" t="s">
        <v>110</v>
      </c>
    </row>
    <row r="67" spans="1:8" x14ac:dyDescent="0.25">
      <c r="B67" s="52" t="s">
        <v>104</v>
      </c>
      <c r="C67" s="27" t="s">
        <v>97</v>
      </c>
      <c r="D67" s="8" t="s">
        <v>111</v>
      </c>
      <c r="F67" s="53" t="s">
        <v>104</v>
      </c>
      <c r="G67" s="27" t="s">
        <v>97</v>
      </c>
      <c r="H67" s="8" t="s">
        <v>111</v>
      </c>
    </row>
    <row r="68" spans="1:8" x14ac:dyDescent="0.25">
      <c r="A68" s="8" t="s">
        <v>60</v>
      </c>
      <c r="B68" s="12"/>
      <c r="C68" s="39">
        <f>(B68/100)*G56</f>
        <v>0</v>
      </c>
      <c r="D68" s="58">
        <f>B68/100*B9</f>
        <v>0</v>
      </c>
      <c r="F68" s="12"/>
      <c r="G68" s="39">
        <f>(F68/100)*G56</f>
        <v>0</v>
      </c>
      <c r="H68" s="58">
        <f>F68/100*B9</f>
        <v>0</v>
      </c>
    </row>
    <row r="69" spans="1:8" x14ac:dyDescent="0.25">
      <c r="A69" s="8" t="s">
        <v>64</v>
      </c>
      <c r="B69" s="12"/>
      <c r="C69" s="39">
        <f>(B69/100)*G57</f>
        <v>0</v>
      </c>
      <c r="D69" s="58">
        <f>B69/100*B9</f>
        <v>0</v>
      </c>
      <c r="F69" s="12"/>
      <c r="G69" s="39">
        <f>(F69/100)*G57</f>
        <v>0</v>
      </c>
      <c r="H69" s="58">
        <f>F69/100*B9</f>
        <v>0</v>
      </c>
    </row>
    <row r="70" spans="1:8" x14ac:dyDescent="0.25">
      <c r="A70" s="8" t="s">
        <v>65</v>
      </c>
      <c r="B70" s="12">
        <v>10</v>
      </c>
      <c r="C70" s="39">
        <f>(B70/100)*G58</f>
        <v>32384</v>
      </c>
      <c r="D70" s="58">
        <f>B70/100*B12</f>
        <v>1440</v>
      </c>
      <c r="F70" s="12"/>
      <c r="G70" s="39">
        <f>(F70/100)*G58</f>
        <v>0</v>
      </c>
      <c r="H70" s="58">
        <f>F70/100*B12</f>
        <v>0</v>
      </c>
    </row>
    <row r="71" spans="1:8" x14ac:dyDescent="0.25">
      <c r="A71" s="8" t="s">
        <v>62</v>
      </c>
      <c r="B71" s="12"/>
      <c r="C71" s="39">
        <f>(B71/100)*G59</f>
        <v>0</v>
      </c>
      <c r="D71" s="58">
        <f>B71/100*B12</f>
        <v>0</v>
      </c>
      <c r="F71" s="12">
        <v>90</v>
      </c>
      <c r="G71" s="39">
        <f>(F71/100)*G59</f>
        <v>297936</v>
      </c>
      <c r="H71" s="58">
        <f>F71/100*B12</f>
        <v>12960</v>
      </c>
    </row>
  </sheetData>
  <sheetProtection selectLockedCells="1"/>
  <mergeCells count="2">
    <mergeCell ref="B56:C56"/>
    <mergeCell ref="B59:C59"/>
  </mergeCells>
  <dataValidations count="1">
    <dataValidation type="list" allowBlank="1" showInputMessage="1" showErrorMessage="1" sqref="D18:E40">
      <formula1>$H$45:$H$46</formula1>
    </dataValidation>
  </dataValidations>
  <pageMargins left="0.7" right="0.7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"/>
  <sheetViews>
    <sheetView workbookViewId="0">
      <selection activeCell="F5" sqref="F4:F5"/>
    </sheetView>
  </sheetViews>
  <sheetFormatPr defaultRowHeight="15.75" x14ac:dyDescent="0.25"/>
  <cols>
    <col min="1" max="1" width="27" style="2" customWidth="1"/>
    <col min="2" max="2" width="12.42578125" style="2" customWidth="1"/>
    <col min="3" max="3" width="10.7109375" style="2" customWidth="1"/>
    <col min="4" max="4" width="11.28515625" style="2" customWidth="1"/>
    <col min="5" max="5" width="11.5703125" style="2" customWidth="1"/>
    <col min="6" max="6" width="9.140625" style="2"/>
    <col min="7" max="7" width="16.7109375" style="2" customWidth="1"/>
    <col min="8" max="8" width="20.42578125" style="2" customWidth="1"/>
    <col min="9" max="9" width="11.7109375" style="2" customWidth="1"/>
    <col min="10" max="16384" width="9.140625" style="2"/>
  </cols>
  <sheetData>
    <row r="1" spans="1:12" x14ac:dyDescent="0.25">
      <c r="A1" s="1" t="s">
        <v>107</v>
      </c>
      <c r="G1" s="31" t="s">
        <v>0</v>
      </c>
      <c r="H1" s="3"/>
      <c r="I1" s="14"/>
    </row>
    <row r="2" spans="1:12" x14ac:dyDescent="0.25">
      <c r="A2" s="55" t="s">
        <v>1</v>
      </c>
      <c r="B2" s="56"/>
      <c r="C2" s="29"/>
      <c r="D2" s="29"/>
      <c r="E2" s="29"/>
      <c r="F2" s="29"/>
      <c r="G2" s="29"/>
      <c r="H2" s="29"/>
    </row>
    <row r="3" spans="1:12" ht="16.5" thickBot="1" x14ac:dyDescent="0.3">
      <c r="A3" s="54" t="s">
        <v>2</v>
      </c>
    </row>
    <row r="4" spans="1:12" ht="16.5" thickBot="1" x14ac:dyDescent="0.3">
      <c r="A4" s="4" t="s">
        <v>3</v>
      </c>
      <c r="B4" s="5"/>
      <c r="C4" s="5"/>
      <c r="D4" s="6" t="s">
        <v>4</v>
      </c>
    </row>
    <row r="5" spans="1:12" x14ac:dyDescent="0.25">
      <c r="B5" s="28" t="s">
        <v>6</v>
      </c>
      <c r="C5" s="29" t="s">
        <v>7</v>
      </c>
      <c r="D5" s="30" t="s">
        <v>8</v>
      </c>
      <c r="L5" s="8"/>
    </row>
    <row r="6" spans="1:12" x14ac:dyDescent="0.25">
      <c r="A6" s="2" t="s">
        <v>9</v>
      </c>
      <c r="B6" s="12"/>
      <c r="C6" s="12"/>
      <c r="D6" s="12"/>
      <c r="L6" s="8"/>
    </row>
    <row r="7" spans="1:12" ht="16.5" thickBot="1" x14ac:dyDescent="0.3">
      <c r="A7" s="2" t="s">
        <v>10</v>
      </c>
      <c r="B7" s="59" t="e">
        <f>C45</f>
        <v>#DIV/0!</v>
      </c>
    </row>
    <row r="8" spans="1:12" ht="16.5" thickBot="1" x14ac:dyDescent="0.3">
      <c r="A8" s="2" t="s">
        <v>11</v>
      </c>
      <c r="B8" s="12"/>
      <c r="C8" s="57" t="e">
        <f>C42</f>
        <v>#DIV/0!</v>
      </c>
      <c r="D8" s="32" t="s">
        <v>12</v>
      </c>
      <c r="E8" s="10"/>
    </row>
    <row r="9" spans="1:12" x14ac:dyDescent="0.25">
      <c r="A9" s="2" t="s">
        <v>14</v>
      </c>
      <c r="B9" s="58">
        <f>B6*D6</f>
        <v>0</v>
      </c>
      <c r="C9" s="7"/>
    </row>
    <row r="10" spans="1:12" x14ac:dyDescent="0.25">
      <c r="A10" s="2" t="s">
        <v>100</v>
      </c>
      <c r="B10" s="39">
        <f>B9*B8</f>
        <v>0</v>
      </c>
      <c r="C10" s="7"/>
    </row>
    <row r="11" spans="1:12" x14ac:dyDescent="0.25">
      <c r="A11" s="2" t="s">
        <v>15</v>
      </c>
      <c r="B11" s="12"/>
    </row>
    <row r="12" spans="1:12" ht="16.5" thickBot="1" x14ac:dyDescent="0.3">
      <c r="A12" s="2" t="s">
        <v>16</v>
      </c>
      <c r="B12" s="58">
        <f>B6*D6*(100-B11)/100</f>
        <v>0</v>
      </c>
    </row>
    <row r="13" spans="1:12" ht="16.5" thickBot="1" x14ac:dyDescent="0.3">
      <c r="A13" s="2" t="s">
        <v>18</v>
      </c>
      <c r="B13" s="12"/>
      <c r="C13" s="57" t="e">
        <f>C45</f>
        <v>#DIV/0!</v>
      </c>
      <c r="D13" s="32" t="s">
        <v>88</v>
      </c>
      <c r="E13" s="10"/>
    </row>
    <row r="14" spans="1:12" x14ac:dyDescent="0.25">
      <c r="A14" s="2" t="s">
        <v>19</v>
      </c>
      <c r="B14" s="39">
        <f>B12*B13</f>
        <v>0</v>
      </c>
    </row>
    <row r="16" spans="1:12" x14ac:dyDescent="0.25">
      <c r="B16" s="1" t="s">
        <v>20</v>
      </c>
      <c r="C16" s="1"/>
      <c r="D16" s="1" t="s">
        <v>94</v>
      </c>
      <c r="E16" s="1" t="s">
        <v>95</v>
      </c>
      <c r="F16" s="1"/>
      <c r="G16" s="1"/>
    </row>
    <row r="17" spans="1:8" x14ac:dyDescent="0.25">
      <c r="A17" s="45" t="s">
        <v>97</v>
      </c>
      <c r="B17" s="1" t="s">
        <v>21</v>
      </c>
      <c r="C17" s="1" t="s">
        <v>22</v>
      </c>
      <c r="D17" s="1" t="s">
        <v>5</v>
      </c>
      <c r="E17" s="1" t="s">
        <v>17</v>
      </c>
      <c r="F17" s="1"/>
      <c r="G17" s="1" t="s">
        <v>84</v>
      </c>
    </row>
    <row r="18" spans="1:8" x14ac:dyDescent="0.25">
      <c r="A18" s="2" t="s">
        <v>23</v>
      </c>
      <c r="B18" s="11"/>
      <c r="C18" s="22" t="e">
        <f>B18/B6</f>
        <v>#DIV/0!</v>
      </c>
      <c r="D18" s="12"/>
      <c r="E18" s="12"/>
      <c r="G18" s="26"/>
      <c r="H18" s="27" t="s">
        <v>85</v>
      </c>
    </row>
    <row r="19" spans="1:8" x14ac:dyDescent="0.25">
      <c r="A19" s="2" t="s">
        <v>24</v>
      </c>
      <c r="B19" s="11"/>
      <c r="C19" s="22" t="e">
        <f>B19/B6</f>
        <v>#DIV/0!</v>
      </c>
      <c r="D19" s="12"/>
      <c r="E19" s="12"/>
      <c r="G19" s="26"/>
      <c r="H19" s="27" t="s">
        <v>86</v>
      </c>
    </row>
    <row r="20" spans="1:8" x14ac:dyDescent="0.25">
      <c r="A20" s="2" t="s">
        <v>25</v>
      </c>
      <c r="B20" s="11"/>
      <c r="C20" s="22" t="e">
        <f>B20/B6</f>
        <v>#DIV/0!</v>
      </c>
      <c r="D20" s="12"/>
      <c r="E20" s="12"/>
      <c r="F20" s="8"/>
    </row>
    <row r="21" spans="1:8" x14ac:dyDescent="0.25">
      <c r="A21" s="2" t="s">
        <v>26</v>
      </c>
      <c r="B21" s="11"/>
      <c r="C21" s="22" t="e">
        <f>B21/B6</f>
        <v>#DIV/0!</v>
      </c>
      <c r="D21" s="12"/>
      <c r="E21" s="12"/>
      <c r="F21" s="8"/>
      <c r="G21" s="1" t="s">
        <v>87</v>
      </c>
    </row>
    <row r="22" spans="1:8" x14ac:dyDescent="0.25">
      <c r="A22" s="2" t="s">
        <v>27</v>
      </c>
      <c r="B22" s="11"/>
      <c r="C22" s="22" t="e">
        <f>B22/B6</f>
        <v>#DIV/0!</v>
      </c>
      <c r="D22" s="12"/>
      <c r="E22" s="12"/>
      <c r="G22" s="26"/>
      <c r="H22" s="27" t="s">
        <v>85</v>
      </c>
    </row>
    <row r="23" spans="1:8" x14ac:dyDescent="0.25">
      <c r="A23" s="2" t="s">
        <v>28</v>
      </c>
      <c r="B23" s="11"/>
      <c r="C23" s="22" t="e">
        <f>B23/B6</f>
        <v>#DIV/0!</v>
      </c>
      <c r="D23" s="12"/>
      <c r="E23" s="12"/>
      <c r="G23" s="26"/>
      <c r="H23" s="27" t="s">
        <v>86</v>
      </c>
    </row>
    <row r="24" spans="1:8" x14ac:dyDescent="0.25">
      <c r="A24" s="2" t="s">
        <v>29</v>
      </c>
      <c r="B24" s="11"/>
      <c r="C24" s="22" t="e">
        <f>B24/B6</f>
        <v>#DIV/0!</v>
      </c>
      <c r="D24" s="12"/>
      <c r="E24" s="12"/>
      <c r="F24" s="8"/>
    </row>
    <row r="25" spans="1:8" x14ac:dyDescent="0.25">
      <c r="A25" s="2" t="s">
        <v>30</v>
      </c>
      <c r="B25" s="11"/>
      <c r="C25" s="22" t="e">
        <f>B25/B6</f>
        <v>#DIV/0!</v>
      </c>
      <c r="D25" s="12"/>
      <c r="E25" s="12"/>
      <c r="F25" s="8"/>
      <c r="G25" s="13"/>
      <c r="H25" s="14"/>
    </row>
    <row r="26" spans="1:8" x14ac:dyDescent="0.25">
      <c r="A26" s="2" t="s">
        <v>31</v>
      </c>
      <c r="B26" s="11"/>
      <c r="C26" s="22" t="e">
        <f>B26/B6</f>
        <v>#DIV/0!</v>
      </c>
      <c r="D26" s="12"/>
      <c r="E26" s="12"/>
    </row>
    <row r="27" spans="1:8" x14ac:dyDescent="0.25">
      <c r="A27" s="2" t="s">
        <v>32</v>
      </c>
      <c r="B27" s="11"/>
      <c r="C27" s="22" t="e">
        <f>B27/B6</f>
        <v>#DIV/0!</v>
      </c>
      <c r="D27" s="12"/>
      <c r="E27" s="12"/>
    </row>
    <row r="28" spans="1:8" x14ac:dyDescent="0.25">
      <c r="A28" s="2" t="s">
        <v>33</v>
      </c>
      <c r="B28" s="11"/>
      <c r="C28" s="22" t="e">
        <f>B28/B6</f>
        <v>#DIV/0!</v>
      </c>
      <c r="D28" s="12"/>
      <c r="E28" s="12"/>
    </row>
    <row r="29" spans="1:8" x14ac:dyDescent="0.25">
      <c r="A29" s="2" t="s">
        <v>34</v>
      </c>
      <c r="B29" s="11"/>
      <c r="C29" s="22" t="e">
        <f>B29/B6</f>
        <v>#DIV/0!</v>
      </c>
      <c r="D29" s="12"/>
      <c r="E29" s="12"/>
    </row>
    <row r="30" spans="1:8" ht="16.5" thickBot="1" x14ac:dyDescent="0.3">
      <c r="A30" s="2" t="s">
        <v>35</v>
      </c>
      <c r="B30" s="11"/>
      <c r="C30" s="22" t="e">
        <f>B30/B6</f>
        <v>#DIV/0!</v>
      </c>
      <c r="D30" s="12"/>
      <c r="E30" s="12"/>
      <c r="F30" s="34" t="s">
        <v>36</v>
      </c>
    </row>
    <row r="31" spans="1:8" ht="16.5" thickBot="1" x14ac:dyDescent="0.3">
      <c r="A31" s="2" t="s">
        <v>37</v>
      </c>
      <c r="B31" s="11"/>
      <c r="C31" s="22" t="e">
        <f>2000/F31*B31</f>
        <v>#DIV/0!</v>
      </c>
      <c r="D31" s="12"/>
      <c r="E31" s="12"/>
      <c r="F31" s="15"/>
    </row>
    <row r="32" spans="1:8" x14ac:dyDescent="0.25">
      <c r="A32" s="2" t="s">
        <v>38</v>
      </c>
      <c r="B32" s="11"/>
      <c r="C32" s="22" t="e">
        <f>2000/F31*B32</f>
        <v>#DIV/0!</v>
      </c>
      <c r="D32" s="12"/>
      <c r="E32" s="12"/>
    </row>
    <row r="33" spans="1:8" x14ac:dyDescent="0.25">
      <c r="A33" s="2" t="s">
        <v>39</v>
      </c>
      <c r="B33" s="11"/>
      <c r="C33" s="22">
        <f>B33</f>
        <v>0</v>
      </c>
      <c r="D33" s="12"/>
      <c r="E33" s="12"/>
      <c r="F33" s="33" t="s">
        <v>40</v>
      </c>
      <c r="G33" s="29"/>
    </row>
    <row r="34" spans="1:8" ht="16.5" thickBot="1" x14ac:dyDescent="0.3">
      <c r="A34" s="2" t="s">
        <v>41</v>
      </c>
      <c r="B34" s="11"/>
      <c r="C34" s="22" t="e">
        <f>B34/F34</f>
        <v>#DIV/0!</v>
      </c>
      <c r="D34" s="12"/>
      <c r="E34" s="12"/>
      <c r="F34" s="9"/>
      <c r="G34" s="16" t="s">
        <v>42</v>
      </c>
    </row>
    <row r="35" spans="1:8" x14ac:dyDescent="0.25">
      <c r="A35" s="2" t="s">
        <v>43</v>
      </c>
      <c r="B35" s="11"/>
      <c r="C35" s="22">
        <f>B35</f>
        <v>0</v>
      </c>
      <c r="D35" s="12"/>
      <c r="E35" s="12"/>
    </row>
    <row r="36" spans="1:8" x14ac:dyDescent="0.25">
      <c r="A36" s="2" t="s">
        <v>44</v>
      </c>
      <c r="B36" s="11"/>
      <c r="C36" s="22">
        <f>B36</f>
        <v>0</v>
      </c>
      <c r="D36" s="12"/>
      <c r="E36" s="12"/>
      <c r="F36" s="33" t="s">
        <v>45</v>
      </c>
      <c r="G36" s="29"/>
    </row>
    <row r="37" spans="1:8" ht="16.5" thickBot="1" x14ac:dyDescent="0.3">
      <c r="A37" s="2" t="s">
        <v>46</v>
      </c>
      <c r="B37" s="11"/>
      <c r="C37" s="22" t="e">
        <f>B37/F37</f>
        <v>#DIV/0!</v>
      </c>
      <c r="D37" s="12"/>
      <c r="E37" s="12"/>
      <c r="F37" s="9"/>
      <c r="G37" s="16" t="s">
        <v>42</v>
      </c>
    </row>
    <row r="38" spans="1:8" x14ac:dyDescent="0.25">
      <c r="A38" s="2" t="s">
        <v>47</v>
      </c>
      <c r="B38" s="11"/>
      <c r="C38" s="22">
        <f>B38</f>
        <v>0</v>
      </c>
      <c r="D38" s="12"/>
      <c r="E38" s="12"/>
      <c r="F38" s="33" t="s">
        <v>53</v>
      </c>
      <c r="G38" s="29"/>
    </row>
    <row r="39" spans="1:8" ht="16.5" thickBot="1" x14ac:dyDescent="0.3">
      <c r="A39" s="2" t="s">
        <v>54</v>
      </c>
      <c r="B39" s="11"/>
      <c r="C39" s="22" t="e">
        <f>B39/F39</f>
        <v>#DIV/0!</v>
      </c>
      <c r="D39" s="12"/>
      <c r="E39" s="12"/>
      <c r="F39" s="9"/>
      <c r="G39" s="16" t="s">
        <v>42</v>
      </c>
    </row>
    <row r="40" spans="1:8" x14ac:dyDescent="0.25">
      <c r="A40" s="2" t="s">
        <v>55</v>
      </c>
      <c r="B40" s="11"/>
      <c r="C40" s="22" t="e">
        <f>B40/F40</f>
        <v>#DIV/0!</v>
      </c>
      <c r="D40" s="12"/>
      <c r="E40" s="12"/>
      <c r="F40" s="25"/>
      <c r="G40" s="16" t="s">
        <v>42</v>
      </c>
    </row>
    <row r="41" spans="1:8" x14ac:dyDescent="0.25">
      <c r="C41" s="20"/>
      <c r="E41" s="14"/>
    </row>
    <row r="42" spans="1:8" x14ac:dyDescent="0.25">
      <c r="A42" s="29"/>
      <c r="B42" s="35" t="s">
        <v>56</v>
      </c>
      <c r="C42" s="22" t="e">
        <f>SUM(C18:C26)</f>
        <v>#DIV/0!</v>
      </c>
    </row>
    <row r="43" spans="1:8" x14ac:dyDescent="0.25">
      <c r="A43" s="36"/>
      <c r="B43" s="37" t="s">
        <v>49</v>
      </c>
      <c r="C43" s="22" t="e">
        <f>SUM(C18:C35)</f>
        <v>#DIV/0!</v>
      </c>
    </row>
    <row r="44" spans="1:8" x14ac:dyDescent="0.25">
      <c r="A44" s="36"/>
      <c r="B44" s="37" t="s">
        <v>57</v>
      </c>
      <c r="C44" s="22" t="e">
        <f>SUM(C18:C39)</f>
        <v>#DIV/0!</v>
      </c>
      <c r="H44" s="2" t="s">
        <v>52</v>
      </c>
    </row>
    <row r="45" spans="1:8" x14ac:dyDescent="0.25">
      <c r="A45" s="36"/>
      <c r="B45" s="37" t="s">
        <v>63</v>
      </c>
      <c r="C45" s="22" t="e">
        <f>SUM(C18:C40)</f>
        <v>#DIV/0!</v>
      </c>
      <c r="H45" s="21" t="s">
        <v>50</v>
      </c>
    </row>
    <row r="46" spans="1:8" x14ac:dyDescent="0.25">
      <c r="H46" s="21" t="s">
        <v>51</v>
      </c>
    </row>
    <row r="48" spans="1:8" x14ac:dyDescent="0.25">
      <c r="A48" s="47" t="s">
        <v>96</v>
      </c>
      <c r="B48" s="1" t="s">
        <v>5</v>
      </c>
      <c r="C48" s="1" t="s">
        <v>5</v>
      </c>
      <c r="G48" s="40" t="s">
        <v>17</v>
      </c>
      <c r="H48" s="40" t="s">
        <v>17</v>
      </c>
    </row>
    <row r="49" spans="1:11" x14ac:dyDescent="0.25">
      <c r="A49" s="8" t="s">
        <v>81</v>
      </c>
      <c r="B49" s="1" t="s">
        <v>50</v>
      </c>
      <c r="C49" s="1" t="s">
        <v>51</v>
      </c>
      <c r="F49" s="8" t="s">
        <v>81</v>
      </c>
      <c r="G49" s="40" t="s">
        <v>50</v>
      </c>
      <c r="H49" s="40" t="s">
        <v>51</v>
      </c>
      <c r="K49" s="8"/>
    </row>
    <row r="50" spans="1:11" x14ac:dyDescent="0.25">
      <c r="A50" s="8" t="s">
        <v>80</v>
      </c>
      <c r="B50" s="38">
        <f>SUMIF(D18:D26,"Farmer 1",C18:C26)</f>
        <v>0</v>
      </c>
      <c r="C50" s="38">
        <f>SUMIF(D18:D26,"Farmer 2",C18:C26)</f>
        <v>0</v>
      </c>
      <c r="F50" s="8" t="s">
        <v>58</v>
      </c>
      <c r="G50" s="38">
        <f>SUMIF(E18:E26,"Farmer 1",C18:C26)</f>
        <v>0</v>
      </c>
      <c r="H50" s="38">
        <f>SUMIF(E18:E26,"Farmer 2",C18:C26)</f>
        <v>0</v>
      </c>
      <c r="K50" s="8"/>
    </row>
    <row r="51" spans="1:11" x14ac:dyDescent="0.25">
      <c r="A51" s="8" t="s">
        <v>83</v>
      </c>
      <c r="B51" s="38" t="e">
        <f>SUMIF(D27:D39,"Farmer 1",C27:C39)+((C39*(G18/100)))</f>
        <v>#DIV/0!</v>
      </c>
      <c r="C51" s="38" t="e">
        <f>SUMIF(D27:D38,"Farmer 2",C27:C38)+(C39*(G19/100))</f>
        <v>#DIV/0!</v>
      </c>
      <c r="F51" s="8" t="s">
        <v>82</v>
      </c>
      <c r="G51" s="38" t="e">
        <f>SUMIF(E27:E38,"Farmer 1",C27:C38)+(C39*(G19/100))</f>
        <v>#DIV/0!</v>
      </c>
      <c r="H51" s="38" t="e">
        <f>SUMIF(E27:E38,"Farmer 2",C27:C38)+(C39*(100-G19)/100)</f>
        <v>#DIV/0!</v>
      </c>
    </row>
    <row r="52" spans="1:11" x14ac:dyDescent="0.25">
      <c r="A52" s="8" t="s">
        <v>59</v>
      </c>
      <c r="B52" s="38" t="e">
        <f>SUMIF(D38,"Farmer 1",C38)+(C40*(G22/100))</f>
        <v>#DIV/0!</v>
      </c>
      <c r="C52" s="38" t="e">
        <f>SUMIF(D38:D40,"Farmer 2",C38:C40)+(C40*(G23/100))</f>
        <v>#DIV/0!</v>
      </c>
      <c r="F52" s="8" t="s">
        <v>59</v>
      </c>
      <c r="G52" s="38" t="e">
        <f>SUMIF(E38,"Farmer 1",C38)+(C40*(G23/100))</f>
        <v>#DIV/0!</v>
      </c>
      <c r="H52" s="38" t="e">
        <f>SUMIF(E38,"Farmer 2",C38)+(C40*(100-G23)/100)</f>
        <v>#DIV/0!</v>
      </c>
    </row>
    <row r="53" spans="1:11" x14ac:dyDescent="0.25">
      <c r="A53" s="8" t="s">
        <v>13</v>
      </c>
      <c r="B53" s="50" t="e">
        <f>(B50*B9)+(B51*B9)+(B52*B12)</f>
        <v>#DIV/0!</v>
      </c>
      <c r="C53" s="50" t="e">
        <f>(C50*B9)+(C51*B9)+(C52*B12)</f>
        <v>#DIV/0!</v>
      </c>
      <c r="F53" s="8" t="s">
        <v>13</v>
      </c>
      <c r="G53" s="38" t="e">
        <f>(G50*B9)+(G51*B9)+(G52*B12)</f>
        <v>#DIV/0!</v>
      </c>
      <c r="H53" s="38" t="e">
        <f>(H50*B9)+(H51*B9)+(H52*B12)</f>
        <v>#DIV/0!</v>
      </c>
    </row>
    <row r="54" spans="1:11" x14ac:dyDescent="0.25">
      <c r="E54" s="14"/>
    </row>
    <row r="55" spans="1:11" x14ac:dyDescent="0.25">
      <c r="A55" s="14"/>
      <c r="B55" s="41" t="s">
        <v>89</v>
      </c>
      <c r="C55" s="42"/>
      <c r="F55" s="29"/>
      <c r="G55" s="35" t="s">
        <v>98</v>
      </c>
      <c r="H55" s="17" t="s">
        <v>101</v>
      </c>
    </row>
    <row r="56" spans="1:11" x14ac:dyDescent="0.25">
      <c r="A56" s="18" t="s">
        <v>99</v>
      </c>
      <c r="B56" s="60" t="e">
        <f>B53-G53</f>
        <v>#DIV/0!</v>
      </c>
      <c r="C56" s="61"/>
      <c r="F56" s="48" t="s">
        <v>60</v>
      </c>
      <c r="G56" s="39" t="e">
        <f>C42*B9</f>
        <v>#DIV/0!</v>
      </c>
      <c r="H56" s="44">
        <f>B8*B9</f>
        <v>0</v>
      </c>
    </row>
    <row r="57" spans="1:11" x14ac:dyDescent="0.25">
      <c r="B57" s="19"/>
      <c r="F57" s="43" t="s">
        <v>61</v>
      </c>
      <c r="G57" s="39" t="e">
        <f>C43*B9</f>
        <v>#DIV/0!</v>
      </c>
      <c r="H57" s="49"/>
    </row>
    <row r="58" spans="1:11" x14ac:dyDescent="0.25">
      <c r="A58" s="13"/>
      <c r="B58" s="46" t="s">
        <v>90</v>
      </c>
      <c r="C58" s="42"/>
      <c r="F58" s="43" t="s">
        <v>65</v>
      </c>
      <c r="G58" s="39" t="e">
        <f>C44*B12</f>
        <v>#DIV/0!</v>
      </c>
      <c r="H58" s="44">
        <f>B13*B12</f>
        <v>0</v>
      </c>
    </row>
    <row r="59" spans="1:11" x14ac:dyDescent="0.25">
      <c r="A59" s="18" t="s">
        <v>99</v>
      </c>
      <c r="B59" s="62" t="e">
        <f>C53-H53</f>
        <v>#DIV/0!</v>
      </c>
      <c r="C59" s="61"/>
      <c r="F59" s="43" t="s">
        <v>62</v>
      </c>
      <c r="G59" s="39" t="e">
        <f>C45*B12</f>
        <v>#DIV/0!</v>
      </c>
      <c r="H59" s="49"/>
    </row>
    <row r="61" spans="1:11" x14ac:dyDescent="0.25">
      <c r="B61" s="19"/>
      <c r="E61" s="14"/>
    </row>
    <row r="62" spans="1:11" x14ac:dyDescent="0.25">
      <c r="E62" s="14"/>
    </row>
    <row r="65" spans="1:8" x14ac:dyDescent="0.25">
      <c r="B65" s="1" t="s">
        <v>108</v>
      </c>
      <c r="F65" s="1" t="s">
        <v>112</v>
      </c>
    </row>
    <row r="66" spans="1:8" x14ac:dyDescent="0.25">
      <c r="B66" s="51" t="s">
        <v>105</v>
      </c>
      <c r="C66" s="2" t="s">
        <v>109</v>
      </c>
      <c r="D66" s="2" t="s">
        <v>110</v>
      </c>
      <c r="F66" s="51" t="s">
        <v>103</v>
      </c>
      <c r="G66" s="2" t="s">
        <v>109</v>
      </c>
      <c r="H66" s="2" t="s">
        <v>110</v>
      </c>
    </row>
    <row r="67" spans="1:8" x14ac:dyDescent="0.25">
      <c r="B67" s="52" t="s">
        <v>104</v>
      </c>
      <c r="C67" s="27" t="s">
        <v>97</v>
      </c>
      <c r="D67" s="2" t="s">
        <v>111</v>
      </c>
      <c r="F67" s="53" t="s">
        <v>104</v>
      </c>
      <c r="G67" s="27" t="s">
        <v>97</v>
      </c>
      <c r="H67" s="2" t="s">
        <v>111</v>
      </c>
    </row>
    <row r="68" spans="1:8" x14ac:dyDescent="0.25">
      <c r="A68" s="8" t="s">
        <v>60</v>
      </c>
      <c r="B68" s="12"/>
      <c r="C68" s="39" t="e">
        <f>(B68/100)*G56</f>
        <v>#DIV/0!</v>
      </c>
      <c r="D68" s="63">
        <f>B68/100*B9</f>
        <v>0</v>
      </c>
      <c r="F68" s="12"/>
      <c r="G68" s="39" t="e">
        <f>(F68/100)*G56</f>
        <v>#DIV/0!</v>
      </c>
      <c r="H68" s="63">
        <f>F68/100*B9</f>
        <v>0</v>
      </c>
    </row>
    <row r="69" spans="1:8" x14ac:dyDescent="0.25">
      <c r="A69" s="8" t="s">
        <v>64</v>
      </c>
      <c r="B69" s="12"/>
      <c r="C69" s="39" t="e">
        <f>(B69/100)*G57</f>
        <v>#DIV/0!</v>
      </c>
      <c r="D69" s="63">
        <f>B69/100*B9</f>
        <v>0</v>
      </c>
      <c r="F69" s="12"/>
      <c r="G69" s="39" t="e">
        <f>(F69/100)*G57</f>
        <v>#DIV/0!</v>
      </c>
      <c r="H69" s="63">
        <f>F69/100*B9</f>
        <v>0</v>
      </c>
    </row>
    <row r="70" spans="1:8" x14ac:dyDescent="0.25">
      <c r="A70" s="8" t="s">
        <v>65</v>
      </c>
      <c r="B70" s="12"/>
      <c r="C70" s="39" t="e">
        <f>(B70/100)*G58</f>
        <v>#DIV/0!</v>
      </c>
      <c r="D70" s="63">
        <f>B70/100*B12</f>
        <v>0</v>
      </c>
      <c r="F70" s="12"/>
      <c r="G70" s="39" t="e">
        <f>(F70/100)*G58</f>
        <v>#DIV/0!</v>
      </c>
      <c r="H70" s="63">
        <f>F70/100*B12</f>
        <v>0</v>
      </c>
    </row>
    <row r="71" spans="1:8" x14ac:dyDescent="0.25">
      <c r="A71" s="8" t="s">
        <v>62</v>
      </c>
      <c r="B71" s="12"/>
      <c r="C71" s="39" t="e">
        <f>(B71/100)*G59</f>
        <v>#DIV/0!</v>
      </c>
      <c r="D71" s="63">
        <f>B71/100*B12</f>
        <v>0</v>
      </c>
      <c r="F71" s="12"/>
      <c r="G71" s="39" t="e">
        <f>(F71/100)*G59</f>
        <v>#DIV/0!</v>
      </c>
      <c r="H71" s="63">
        <f>F71/100*B12</f>
        <v>0</v>
      </c>
    </row>
  </sheetData>
  <sheetProtection sheet="1" objects="1" scenarios="1" selectLockedCells="1"/>
  <mergeCells count="2">
    <mergeCell ref="B56:C56"/>
    <mergeCell ref="B59:C59"/>
  </mergeCells>
  <dataValidations count="1">
    <dataValidation type="list" allowBlank="1" showInputMessage="1" showErrorMessage="1" sqref="D18:E40">
      <formula1>$H$45:$H$46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"/>
  <sheetViews>
    <sheetView topLeftCell="A29" zoomScale="80" zoomScaleNormal="80" workbookViewId="0">
      <selection activeCell="A46" sqref="A46"/>
    </sheetView>
  </sheetViews>
  <sheetFormatPr defaultRowHeight="15.75" x14ac:dyDescent="0.25"/>
  <cols>
    <col min="1" max="1" width="27" style="2" customWidth="1"/>
    <col min="2" max="2" width="12.42578125" style="2" customWidth="1"/>
    <col min="3" max="3" width="10.7109375" style="2" customWidth="1"/>
    <col min="4" max="4" width="11.28515625" style="2" customWidth="1"/>
    <col min="5" max="5" width="11.5703125" style="2" customWidth="1"/>
    <col min="6" max="6" width="9.140625" style="2"/>
    <col min="7" max="7" width="16.7109375" style="2" customWidth="1"/>
    <col min="8" max="8" width="20.42578125" style="2" customWidth="1"/>
    <col min="9" max="9" width="11.7109375" style="2" customWidth="1"/>
    <col min="10" max="16384" width="9.140625" style="2"/>
  </cols>
  <sheetData>
    <row r="1" spans="1:12" x14ac:dyDescent="0.25">
      <c r="A1" s="1" t="s">
        <v>107</v>
      </c>
      <c r="G1" s="31" t="s">
        <v>0</v>
      </c>
      <c r="H1" s="3"/>
      <c r="I1" s="14"/>
    </row>
    <row r="2" spans="1:12" x14ac:dyDescent="0.25">
      <c r="A2" s="55" t="s">
        <v>1</v>
      </c>
      <c r="B2" s="56"/>
      <c r="C2" s="29"/>
      <c r="D2" s="29"/>
      <c r="E2" s="29"/>
      <c r="F2" s="29"/>
      <c r="G2" s="29"/>
      <c r="H2" s="29"/>
    </row>
    <row r="3" spans="1:12" ht="16.5" thickBot="1" x14ac:dyDescent="0.3">
      <c r="A3" s="54" t="s">
        <v>2</v>
      </c>
    </row>
    <row r="4" spans="1:12" ht="16.5" thickBot="1" x14ac:dyDescent="0.3">
      <c r="A4" s="4" t="s">
        <v>3</v>
      </c>
      <c r="B4" s="5"/>
      <c r="C4" s="5"/>
      <c r="D4" s="6" t="s">
        <v>4</v>
      </c>
    </row>
    <row r="5" spans="1:12" x14ac:dyDescent="0.25">
      <c r="B5" s="28" t="s">
        <v>6</v>
      </c>
      <c r="C5" s="29" t="s">
        <v>7</v>
      </c>
      <c r="D5" s="30" t="s">
        <v>8</v>
      </c>
      <c r="L5" s="8"/>
    </row>
    <row r="6" spans="1:12" x14ac:dyDescent="0.25">
      <c r="A6" s="2" t="s">
        <v>9</v>
      </c>
      <c r="B6" s="12"/>
      <c r="C6" s="12"/>
      <c r="D6" s="12"/>
      <c r="L6" s="8"/>
    </row>
    <row r="7" spans="1:12" ht="16.5" thickBot="1" x14ac:dyDescent="0.3">
      <c r="A7" s="2" t="s">
        <v>10</v>
      </c>
      <c r="B7" s="59" t="e">
        <f>C45</f>
        <v>#DIV/0!</v>
      </c>
    </row>
    <row r="8" spans="1:12" ht="16.5" thickBot="1" x14ac:dyDescent="0.3">
      <c r="A8" s="2" t="s">
        <v>11</v>
      </c>
      <c r="B8" s="12"/>
      <c r="C8" s="57" t="e">
        <f>C42</f>
        <v>#DIV/0!</v>
      </c>
      <c r="D8" s="32" t="s">
        <v>12</v>
      </c>
      <c r="E8" s="10"/>
    </row>
    <row r="9" spans="1:12" x14ac:dyDescent="0.25">
      <c r="A9" s="2" t="s">
        <v>14</v>
      </c>
      <c r="B9" s="58">
        <f>B6*D6</f>
        <v>0</v>
      </c>
      <c r="C9" s="7"/>
    </row>
    <row r="10" spans="1:12" x14ac:dyDescent="0.25">
      <c r="A10" s="2" t="s">
        <v>100</v>
      </c>
      <c r="B10" s="39">
        <f>B9*B8</f>
        <v>0</v>
      </c>
      <c r="C10" s="7"/>
    </row>
    <row r="11" spans="1:12" x14ac:dyDescent="0.25">
      <c r="A11" s="2" t="s">
        <v>15</v>
      </c>
      <c r="B11" s="12"/>
    </row>
    <row r="12" spans="1:12" ht="16.5" thickBot="1" x14ac:dyDescent="0.3">
      <c r="A12" s="2" t="s">
        <v>16</v>
      </c>
      <c r="B12" s="58">
        <f>B6*D6*(100-B11)/100</f>
        <v>0</v>
      </c>
    </row>
    <row r="13" spans="1:12" ht="16.5" thickBot="1" x14ac:dyDescent="0.3">
      <c r="A13" s="2" t="s">
        <v>18</v>
      </c>
      <c r="B13" s="12"/>
      <c r="C13" s="57" t="e">
        <f>C45</f>
        <v>#DIV/0!</v>
      </c>
      <c r="D13" s="32" t="s">
        <v>88</v>
      </c>
      <c r="E13" s="10"/>
    </row>
    <row r="14" spans="1:12" x14ac:dyDescent="0.25">
      <c r="A14" s="2" t="s">
        <v>19</v>
      </c>
      <c r="B14" s="39">
        <f>B12*B13</f>
        <v>0</v>
      </c>
    </row>
    <row r="16" spans="1:12" x14ac:dyDescent="0.25">
      <c r="B16" s="1" t="s">
        <v>20</v>
      </c>
      <c r="C16" s="1"/>
      <c r="D16" s="1" t="s">
        <v>94</v>
      </c>
      <c r="E16" s="1" t="s">
        <v>95</v>
      </c>
      <c r="F16" s="1"/>
      <c r="G16" s="1"/>
    </row>
    <row r="17" spans="1:8" x14ac:dyDescent="0.25">
      <c r="A17" s="45" t="s">
        <v>97</v>
      </c>
      <c r="B17" s="1" t="s">
        <v>21</v>
      </c>
      <c r="C17" s="1" t="s">
        <v>22</v>
      </c>
      <c r="D17" s="1" t="s">
        <v>5</v>
      </c>
      <c r="E17" s="1" t="s">
        <v>17</v>
      </c>
      <c r="F17" s="1"/>
      <c r="G17" s="1" t="s">
        <v>84</v>
      </c>
    </row>
    <row r="18" spans="1:8" x14ac:dyDescent="0.25">
      <c r="A18" s="2" t="s">
        <v>23</v>
      </c>
      <c r="B18" s="11"/>
      <c r="C18" s="22" t="e">
        <f>B18/B6</f>
        <v>#DIV/0!</v>
      </c>
      <c r="D18" s="12"/>
      <c r="E18" s="12"/>
      <c r="G18" s="26"/>
      <c r="H18" s="27" t="s">
        <v>85</v>
      </c>
    </row>
    <row r="19" spans="1:8" x14ac:dyDescent="0.25">
      <c r="A19" s="2" t="s">
        <v>24</v>
      </c>
      <c r="B19" s="11"/>
      <c r="C19" s="22" t="e">
        <f>B19/B6</f>
        <v>#DIV/0!</v>
      </c>
      <c r="D19" s="12"/>
      <c r="E19" s="12"/>
      <c r="G19" s="26"/>
      <c r="H19" s="27" t="s">
        <v>86</v>
      </c>
    </row>
    <row r="20" spans="1:8" x14ac:dyDescent="0.25">
      <c r="A20" s="2" t="s">
        <v>25</v>
      </c>
      <c r="B20" s="11"/>
      <c r="C20" s="22" t="e">
        <f>B20/B6</f>
        <v>#DIV/0!</v>
      </c>
      <c r="D20" s="12"/>
      <c r="E20" s="12"/>
      <c r="F20" s="8"/>
    </row>
    <row r="21" spans="1:8" x14ac:dyDescent="0.25">
      <c r="A21" s="2" t="s">
        <v>26</v>
      </c>
      <c r="B21" s="11"/>
      <c r="C21" s="22" t="e">
        <f>B21/B6</f>
        <v>#DIV/0!</v>
      </c>
      <c r="D21" s="12"/>
      <c r="E21" s="12"/>
      <c r="F21" s="8"/>
      <c r="G21" s="1" t="s">
        <v>87</v>
      </c>
    </row>
    <row r="22" spans="1:8" x14ac:dyDescent="0.25">
      <c r="A22" s="2" t="s">
        <v>27</v>
      </c>
      <c r="B22" s="11"/>
      <c r="C22" s="22" t="e">
        <f>B22/B6</f>
        <v>#DIV/0!</v>
      </c>
      <c r="D22" s="12"/>
      <c r="E22" s="12"/>
      <c r="G22" s="26"/>
      <c r="H22" s="27" t="s">
        <v>85</v>
      </c>
    </row>
    <row r="23" spans="1:8" x14ac:dyDescent="0.25">
      <c r="A23" s="2" t="s">
        <v>28</v>
      </c>
      <c r="B23" s="11"/>
      <c r="C23" s="22" t="e">
        <f>B23/B6</f>
        <v>#DIV/0!</v>
      </c>
      <c r="D23" s="12"/>
      <c r="E23" s="12"/>
      <c r="G23" s="26"/>
      <c r="H23" s="27" t="s">
        <v>86</v>
      </c>
    </row>
    <row r="24" spans="1:8" x14ac:dyDescent="0.25">
      <c r="A24" s="2" t="s">
        <v>29</v>
      </c>
      <c r="B24" s="11"/>
      <c r="C24" s="22" t="e">
        <f>B24/B6</f>
        <v>#DIV/0!</v>
      </c>
      <c r="D24" s="12"/>
      <c r="E24" s="12"/>
      <c r="F24" s="8"/>
    </row>
    <row r="25" spans="1:8" x14ac:dyDescent="0.25">
      <c r="A25" s="2" t="s">
        <v>30</v>
      </c>
      <c r="B25" s="11"/>
      <c r="C25" s="22" t="e">
        <f>B25/B6</f>
        <v>#DIV/0!</v>
      </c>
      <c r="D25" s="12"/>
      <c r="E25" s="12"/>
      <c r="F25" s="8"/>
      <c r="G25" s="13"/>
      <c r="H25" s="14"/>
    </row>
    <row r="26" spans="1:8" x14ac:dyDescent="0.25">
      <c r="A26" s="2" t="s">
        <v>31</v>
      </c>
      <c r="B26" s="11"/>
      <c r="C26" s="22" t="e">
        <f>B26/B6</f>
        <v>#DIV/0!</v>
      </c>
      <c r="D26" s="12"/>
      <c r="E26" s="12"/>
    </row>
    <row r="27" spans="1:8" x14ac:dyDescent="0.25">
      <c r="A27" s="2" t="s">
        <v>32</v>
      </c>
      <c r="B27" s="11"/>
      <c r="C27" s="22" t="e">
        <f>B27/B6</f>
        <v>#DIV/0!</v>
      </c>
      <c r="D27" s="12"/>
      <c r="E27" s="12"/>
    </row>
    <row r="28" spans="1:8" x14ac:dyDescent="0.25">
      <c r="A28" s="2" t="s">
        <v>33</v>
      </c>
      <c r="B28" s="11"/>
      <c r="C28" s="22" t="e">
        <f>B28/B6</f>
        <v>#DIV/0!</v>
      </c>
      <c r="D28" s="12"/>
      <c r="E28" s="12"/>
    </row>
    <row r="29" spans="1:8" x14ac:dyDescent="0.25">
      <c r="A29" s="2" t="s">
        <v>34</v>
      </c>
      <c r="B29" s="11"/>
      <c r="C29" s="22" t="e">
        <f>B29/B6</f>
        <v>#DIV/0!</v>
      </c>
      <c r="D29" s="12"/>
      <c r="E29" s="12"/>
    </row>
    <row r="30" spans="1:8" ht="16.5" thickBot="1" x14ac:dyDescent="0.3">
      <c r="A30" s="2" t="s">
        <v>35</v>
      </c>
      <c r="B30" s="11"/>
      <c r="C30" s="22" t="e">
        <f>B30/B6</f>
        <v>#DIV/0!</v>
      </c>
      <c r="D30" s="12"/>
      <c r="E30" s="12"/>
      <c r="F30" s="34" t="s">
        <v>36</v>
      </c>
    </row>
    <row r="31" spans="1:8" ht="16.5" thickBot="1" x14ac:dyDescent="0.3">
      <c r="A31" s="2" t="s">
        <v>37</v>
      </c>
      <c r="B31" s="11"/>
      <c r="C31" s="22" t="e">
        <f>2000/F31*B31</f>
        <v>#DIV/0!</v>
      </c>
      <c r="D31" s="12"/>
      <c r="E31" s="12"/>
      <c r="F31" s="15"/>
    </row>
    <row r="32" spans="1:8" x14ac:dyDescent="0.25">
      <c r="A32" s="2" t="s">
        <v>38</v>
      </c>
      <c r="B32" s="11"/>
      <c r="C32" s="22" t="e">
        <f>2000/F31*B32</f>
        <v>#DIV/0!</v>
      </c>
      <c r="D32" s="12"/>
      <c r="E32" s="12"/>
    </row>
    <row r="33" spans="1:8" x14ac:dyDescent="0.25">
      <c r="A33" s="2" t="s">
        <v>39</v>
      </c>
      <c r="B33" s="11"/>
      <c r="C33" s="22">
        <f>B33</f>
        <v>0</v>
      </c>
      <c r="D33" s="12"/>
      <c r="E33" s="12"/>
      <c r="F33" s="33" t="s">
        <v>40</v>
      </c>
      <c r="G33" s="29"/>
    </row>
    <row r="34" spans="1:8" ht="16.5" thickBot="1" x14ac:dyDescent="0.3">
      <c r="A34" s="2" t="s">
        <v>41</v>
      </c>
      <c r="B34" s="11"/>
      <c r="C34" s="22" t="e">
        <f>B34/F34</f>
        <v>#DIV/0!</v>
      </c>
      <c r="D34" s="12"/>
      <c r="E34" s="12"/>
      <c r="F34" s="9"/>
      <c r="G34" s="16" t="s">
        <v>42</v>
      </c>
    </row>
    <row r="35" spans="1:8" x14ac:dyDescent="0.25">
      <c r="A35" s="2" t="s">
        <v>43</v>
      </c>
      <c r="B35" s="11"/>
      <c r="C35" s="22">
        <f>B35</f>
        <v>0</v>
      </c>
      <c r="D35" s="12"/>
      <c r="E35" s="12"/>
    </row>
    <row r="36" spans="1:8" x14ac:dyDescent="0.25">
      <c r="A36" s="2" t="s">
        <v>44</v>
      </c>
      <c r="B36" s="11"/>
      <c r="C36" s="22">
        <f>B36</f>
        <v>0</v>
      </c>
      <c r="D36" s="12"/>
      <c r="E36" s="12"/>
      <c r="F36" s="33" t="s">
        <v>45</v>
      </c>
      <c r="G36" s="29"/>
    </row>
    <row r="37" spans="1:8" ht="16.5" thickBot="1" x14ac:dyDescent="0.3">
      <c r="A37" s="2" t="s">
        <v>46</v>
      </c>
      <c r="B37" s="11"/>
      <c r="C37" s="22" t="e">
        <f>B37/F37</f>
        <v>#DIV/0!</v>
      </c>
      <c r="D37" s="12"/>
      <c r="E37" s="12"/>
      <c r="F37" s="9"/>
      <c r="G37" s="16" t="s">
        <v>42</v>
      </c>
    </row>
    <row r="38" spans="1:8" x14ac:dyDescent="0.25">
      <c r="A38" s="2" t="s">
        <v>47</v>
      </c>
      <c r="B38" s="11"/>
      <c r="C38" s="22">
        <f>B38</f>
        <v>0</v>
      </c>
      <c r="D38" s="12"/>
      <c r="E38" s="12"/>
      <c r="F38" s="33" t="s">
        <v>53</v>
      </c>
      <c r="G38" s="29"/>
    </row>
    <row r="39" spans="1:8" ht="16.5" thickBot="1" x14ac:dyDescent="0.3">
      <c r="A39" s="2" t="s">
        <v>54</v>
      </c>
      <c r="B39" s="11"/>
      <c r="C39" s="22" t="e">
        <f>B39/F39</f>
        <v>#DIV/0!</v>
      </c>
      <c r="D39" s="12"/>
      <c r="E39" s="12"/>
      <c r="F39" s="9"/>
      <c r="G39" s="16" t="s">
        <v>42</v>
      </c>
    </row>
    <row r="40" spans="1:8" x14ac:dyDescent="0.25">
      <c r="A40" s="2" t="s">
        <v>55</v>
      </c>
      <c r="B40" s="11"/>
      <c r="C40" s="22" t="e">
        <f>B40/F40</f>
        <v>#DIV/0!</v>
      </c>
      <c r="D40" s="12"/>
      <c r="E40" s="12"/>
      <c r="F40" s="25"/>
      <c r="G40" s="16" t="s">
        <v>42</v>
      </c>
    </row>
    <row r="41" spans="1:8" x14ac:dyDescent="0.25">
      <c r="C41" s="20"/>
      <c r="E41" s="14"/>
    </row>
    <row r="42" spans="1:8" x14ac:dyDescent="0.25">
      <c r="A42" s="29"/>
      <c r="B42" s="35" t="s">
        <v>56</v>
      </c>
      <c r="C42" s="22" t="e">
        <f>SUM(C18:C26)</f>
        <v>#DIV/0!</v>
      </c>
    </row>
    <row r="43" spans="1:8" x14ac:dyDescent="0.25">
      <c r="A43" s="36"/>
      <c r="B43" s="37" t="s">
        <v>49</v>
      </c>
      <c r="C43" s="22" t="e">
        <f>SUM(C18:C35)</f>
        <v>#DIV/0!</v>
      </c>
    </row>
    <row r="44" spans="1:8" x14ac:dyDescent="0.25">
      <c r="A44" s="36"/>
      <c r="B44" s="37" t="s">
        <v>57</v>
      </c>
      <c r="C44" s="22" t="e">
        <f>SUM(C18:C39)</f>
        <v>#DIV/0!</v>
      </c>
      <c r="H44" s="2" t="s">
        <v>52</v>
      </c>
    </row>
    <row r="45" spans="1:8" x14ac:dyDescent="0.25">
      <c r="A45" s="36"/>
      <c r="B45" s="37" t="s">
        <v>63</v>
      </c>
      <c r="C45" s="22" t="e">
        <f>SUM(C18:C40)</f>
        <v>#DIV/0!</v>
      </c>
      <c r="H45" s="21" t="s">
        <v>50</v>
      </c>
    </row>
    <row r="46" spans="1:8" x14ac:dyDescent="0.25">
      <c r="H46" s="21" t="s">
        <v>51</v>
      </c>
    </row>
    <row r="48" spans="1:8" x14ac:dyDescent="0.25">
      <c r="A48" s="47" t="s">
        <v>96</v>
      </c>
      <c r="B48" s="1" t="s">
        <v>5</v>
      </c>
      <c r="C48" s="1" t="s">
        <v>5</v>
      </c>
      <c r="G48" s="40" t="s">
        <v>17</v>
      </c>
      <c r="H48" s="40" t="s">
        <v>17</v>
      </c>
    </row>
    <row r="49" spans="1:11" x14ac:dyDescent="0.25">
      <c r="A49" s="8" t="s">
        <v>81</v>
      </c>
      <c r="B49" s="1" t="s">
        <v>50</v>
      </c>
      <c r="C49" s="1" t="s">
        <v>51</v>
      </c>
      <c r="F49" s="8" t="s">
        <v>81</v>
      </c>
      <c r="G49" s="40" t="s">
        <v>50</v>
      </c>
      <c r="H49" s="40" t="s">
        <v>51</v>
      </c>
      <c r="K49" s="8"/>
    </row>
    <row r="50" spans="1:11" x14ac:dyDescent="0.25">
      <c r="A50" s="8" t="s">
        <v>80</v>
      </c>
      <c r="B50" s="38">
        <f>SUMIF(D18:D26,"Farmer 1",C18:C26)</f>
        <v>0</v>
      </c>
      <c r="C50" s="38">
        <f>SUMIF(D18:D26,"Farmer 2",C18:C26)</f>
        <v>0</v>
      </c>
      <c r="F50" s="8" t="s">
        <v>58</v>
      </c>
      <c r="G50" s="38">
        <f>SUMIF(E18:E26,"Farmer 1",C18:C26)</f>
        <v>0</v>
      </c>
      <c r="H50" s="38">
        <f>SUMIF(E18:E26,"Farmer 2",C18:C26)</f>
        <v>0</v>
      </c>
      <c r="K50" s="8"/>
    </row>
    <row r="51" spans="1:11" x14ac:dyDescent="0.25">
      <c r="A51" s="8" t="s">
        <v>83</v>
      </c>
      <c r="B51" s="38" t="e">
        <f>SUMIF(D27:D39,"Farmer 1",C27:C39)+((C39*(G18/100)))</f>
        <v>#DIV/0!</v>
      </c>
      <c r="C51" s="38" t="e">
        <f>SUMIF(D27:D38,"Farmer 2",C27:C38)+(C39*(G19/100))</f>
        <v>#DIV/0!</v>
      </c>
      <c r="F51" s="8" t="s">
        <v>82</v>
      </c>
      <c r="G51" s="38" t="e">
        <f>SUMIF(E27:E38,"Farmer 1",C27:C38)+(C39*(G19/100))</f>
        <v>#DIV/0!</v>
      </c>
      <c r="H51" s="38" t="e">
        <f>SUMIF(E27:E38,"Farmer 2",C27:C38)+(C39*(100-G19)/100)</f>
        <v>#DIV/0!</v>
      </c>
    </row>
    <row r="52" spans="1:11" x14ac:dyDescent="0.25">
      <c r="A52" s="8" t="s">
        <v>59</v>
      </c>
      <c r="B52" s="38" t="e">
        <f>SUMIF(D38,"Farmer 1",C38)+(C40*(G22/100))</f>
        <v>#DIV/0!</v>
      </c>
      <c r="C52" s="38" t="e">
        <f>SUMIF(D38:D40,"Farmer 2",C38:C40)+(C40*(G23/100))</f>
        <v>#DIV/0!</v>
      </c>
      <c r="F52" s="8" t="s">
        <v>59</v>
      </c>
      <c r="G52" s="38" t="e">
        <f>SUMIF(E38,"Farmer 1",C38)+(C40*(G23/100))</f>
        <v>#DIV/0!</v>
      </c>
      <c r="H52" s="38" t="e">
        <f>SUMIF(E38,"Farmer 2",C38)+(C40*(100-G23)/100)</f>
        <v>#DIV/0!</v>
      </c>
    </row>
    <row r="53" spans="1:11" x14ac:dyDescent="0.25">
      <c r="A53" s="8" t="s">
        <v>13</v>
      </c>
      <c r="B53" s="50" t="e">
        <f>(B50*B9)+(B51*B9)+(B52*B12)</f>
        <v>#DIV/0!</v>
      </c>
      <c r="C53" s="50" t="e">
        <f>(C50*B9)+(C51*B9)+(C52*B12)</f>
        <v>#DIV/0!</v>
      </c>
      <c r="F53" s="8" t="s">
        <v>13</v>
      </c>
      <c r="G53" s="38" t="e">
        <f>(G50*B9)+(G51*B9)+(G52*B12)</f>
        <v>#DIV/0!</v>
      </c>
      <c r="H53" s="38" t="e">
        <f>(H50*B9)+(H51*B9)+(H52*B12)</f>
        <v>#DIV/0!</v>
      </c>
    </row>
    <row r="54" spans="1:11" x14ac:dyDescent="0.25">
      <c r="E54" s="14"/>
    </row>
    <row r="55" spans="1:11" x14ac:dyDescent="0.25">
      <c r="A55" s="14"/>
      <c r="B55" s="41" t="s">
        <v>89</v>
      </c>
      <c r="C55" s="42"/>
      <c r="F55" s="29"/>
      <c r="G55" s="35" t="s">
        <v>98</v>
      </c>
      <c r="H55" s="17" t="s">
        <v>101</v>
      </c>
    </row>
    <row r="56" spans="1:11" x14ac:dyDescent="0.25">
      <c r="A56" s="18" t="s">
        <v>99</v>
      </c>
      <c r="B56" s="60" t="e">
        <f>B53-G53</f>
        <v>#DIV/0!</v>
      </c>
      <c r="C56" s="61"/>
      <c r="F56" s="48" t="s">
        <v>60</v>
      </c>
      <c r="G56" s="39" t="e">
        <f>C42*B9</f>
        <v>#DIV/0!</v>
      </c>
      <c r="H56" s="44">
        <f>B8*B9</f>
        <v>0</v>
      </c>
    </row>
    <row r="57" spans="1:11" x14ac:dyDescent="0.25">
      <c r="B57" s="19"/>
      <c r="F57" s="43" t="s">
        <v>61</v>
      </c>
      <c r="G57" s="39" t="e">
        <f>C43*B9</f>
        <v>#DIV/0!</v>
      </c>
      <c r="H57" s="49"/>
    </row>
    <row r="58" spans="1:11" x14ac:dyDescent="0.25">
      <c r="A58" s="13"/>
      <c r="B58" s="46" t="s">
        <v>90</v>
      </c>
      <c r="C58" s="42"/>
      <c r="F58" s="43" t="s">
        <v>65</v>
      </c>
      <c r="G58" s="39" t="e">
        <f>C44*B12</f>
        <v>#DIV/0!</v>
      </c>
      <c r="H58" s="44">
        <f>B13*B12</f>
        <v>0</v>
      </c>
    </row>
    <row r="59" spans="1:11" x14ac:dyDescent="0.25">
      <c r="A59" s="18" t="s">
        <v>99</v>
      </c>
      <c r="B59" s="62" t="e">
        <f>C53-H53</f>
        <v>#DIV/0!</v>
      </c>
      <c r="C59" s="61"/>
      <c r="F59" s="43" t="s">
        <v>62</v>
      </c>
      <c r="G59" s="39" t="e">
        <f>C45*B12</f>
        <v>#DIV/0!</v>
      </c>
      <c r="H59" s="49"/>
    </row>
    <row r="61" spans="1:11" x14ac:dyDescent="0.25">
      <c r="B61" s="19"/>
      <c r="E61" s="14"/>
    </row>
    <row r="62" spans="1:11" x14ac:dyDescent="0.25">
      <c r="E62" s="14"/>
    </row>
    <row r="65" spans="1:7" x14ac:dyDescent="0.25">
      <c r="B65" s="1" t="s">
        <v>91</v>
      </c>
      <c r="F65" s="1" t="s">
        <v>91</v>
      </c>
    </row>
    <row r="66" spans="1:7" x14ac:dyDescent="0.25">
      <c r="B66" s="51" t="s">
        <v>105</v>
      </c>
      <c r="C66" s="2" t="s">
        <v>50</v>
      </c>
      <c r="F66" s="51" t="s">
        <v>103</v>
      </c>
      <c r="G66" s="2" t="s">
        <v>51</v>
      </c>
    </row>
    <row r="67" spans="1:7" x14ac:dyDescent="0.25">
      <c r="B67" s="52" t="s">
        <v>104</v>
      </c>
      <c r="C67" s="27" t="s">
        <v>102</v>
      </c>
      <c r="F67" s="53" t="s">
        <v>104</v>
      </c>
      <c r="G67" s="27" t="s">
        <v>102</v>
      </c>
    </row>
    <row r="68" spans="1:7" x14ac:dyDescent="0.25">
      <c r="A68" s="8" t="s">
        <v>60</v>
      </c>
      <c r="B68" s="12"/>
      <c r="C68" s="39" t="e">
        <f>(B68/100)*G56</f>
        <v>#DIV/0!</v>
      </c>
      <c r="F68" s="12"/>
      <c r="G68" s="39" t="e">
        <f>(F68/100)*G56</f>
        <v>#DIV/0!</v>
      </c>
    </row>
    <row r="69" spans="1:7" x14ac:dyDescent="0.25">
      <c r="A69" s="8" t="s">
        <v>64</v>
      </c>
      <c r="B69" s="12"/>
      <c r="C69" s="39" t="e">
        <f>(B69/100)*G57</f>
        <v>#DIV/0!</v>
      </c>
      <c r="F69" s="12"/>
      <c r="G69" s="39" t="e">
        <f>(F69/100)*G57</f>
        <v>#DIV/0!</v>
      </c>
    </row>
    <row r="70" spans="1:7" x14ac:dyDescent="0.25">
      <c r="A70" s="8" t="s">
        <v>65</v>
      </c>
      <c r="B70" s="12"/>
      <c r="C70" s="39" t="e">
        <f>(B70/100)*G58</f>
        <v>#DIV/0!</v>
      </c>
      <c r="F70" s="12"/>
      <c r="G70" s="39" t="e">
        <f>(F70/100)*G58</f>
        <v>#DIV/0!</v>
      </c>
    </row>
    <row r="71" spans="1:7" x14ac:dyDescent="0.25">
      <c r="A71" s="8" t="s">
        <v>62</v>
      </c>
      <c r="B71" s="12"/>
      <c r="C71" s="39" t="e">
        <f>(B71/100)*G59</f>
        <v>#DIV/0!</v>
      </c>
      <c r="F71" s="12"/>
      <c r="G71" s="39" t="e">
        <f>(F71/100)*G59</f>
        <v>#DIV/0!</v>
      </c>
    </row>
  </sheetData>
  <sheetProtection sheet="1" objects="1" scenarios="1" selectLockedCells="1"/>
  <mergeCells count="2">
    <mergeCell ref="B59:C59"/>
    <mergeCell ref="B56:C56"/>
  </mergeCells>
  <dataValidations count="1">
    <dataValidation type="list" allowBlank="1" showInputMessage="1" showErrorMessage="1" sqref="D18:E40">
      <formula1>$H$45:$H$46</formula1>
    </dataValidation>
  </dataValidations>
  <pageMargins left="0.7" right="0.7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"/>
  <sheetViews>
    <sheetView topLeftCell="A36" workbookViewId="0">
      <selection activeCell="A46" sqref="A46"/>
    </sheetView>
  </sheetViews>
  <sheetFormatPr defaultRowHeight="15.75" x14ac:dyDescent="0.25"/>
  <cols>
    <col min="1" max="1" width="27" style="2" customWidth="1"/>
    <col min="2" max="2" width="12.42578125" style="2" customWidth="1"/>
    <col min="3" max="3" width="10.7109375" style="2" customWidth="1"/>
    <col min="4" max="4" width="11.28515625" style="2" customWidth="1"/>
    <col min="5" max="5" width="11.5703125" style="2" customWidth="1"/>
    <col min="6" max="6" width="9.140625" style="2"/>
    <col min="7" max="7" width="16.7109375" style="2" customWidth="1"/>
    <col min="8" max="8" width="20.42578125" style="2" customWidth="1"/>
    <col min="9" max="9" width="11.7109375" style="2" customWidth="1"/>
    <col min="10" max="16384" width="9.140625" style="2"/>
  </cols>
  <sheetData>
    <row r="1" spans="1:12" x14ac:dyDescent="0.25">
      <c r="A1" s="1" t="s">
        <v>107</v>
      </c>
      <c r="G1" s="31" t="s">
        <v>0</v>
      </c>
      <c r="H1" s="3"/>
      <c r="I1" s="14"/>
    </row>
    <row r="2" spans="1:12" x14ac:dyDescent="0.25">
      <c r="A2" s="55" t="s">
        <v>1</v>
      </c>
      <c r="B2" s="56"/>
      <c r="C2" s="29"/>
      <c r="D2" s="29"/>
      <c r="E2" s="29"/>
      <c r="F2" s="29"/>
      <c r="G2" s="29"/>
      <c r="H2" s="29"/>
    </row>
    <row r="3" spans="1:12" ht="16.5" thickBot="1" x14ac:dyDescent="0.3">
      <c r="A3" s="54" t="s">
        <v>2</v>
      </c>
    </row>
    <row r="4" spans="1:12" ht="16.5" thickBot="1" x14ac:dyDescent="0.3">
      <c r="A4" s="4" t="s">
        <v>3</v>
      </c>
      <c r="B4" s="5"/>
      <c r="C4" s="5"/>
      <c r="D4" s="6" t="s">
        <v>4</v>
      </c>
    </row>
    <row r="5" spans="1:12" x14ac:dyDescent="0.25">
      <c r="B5" s="28" t="s">
        <v>6</v>
      </c>
      <c r="C5" s="29" t="s">
        <v>7</v>
      </c>
      <c r="D5" s="30" t="s">
        <v>8</v>
      </c>
      <c r="L5" s="8"/>
    </row>
    <row r="6" spans="1:12" x14ac:dyDescent="0.25">
      <c r="A6" s="2" t="s">
        <v>9</v>
      </c>
      <c r="B6" s="12"/>
      <c r="C6" s="12"/>
      <c r="D6" s="12"/>
      <c r="L6" s="8"/>
    </row>
    <row r="7" spans="1:12" ht="16.5" thickBot="1" x14ac:dyDescent="0.3">
      <c r="A7" s="2" t="s">
        <v>10</v>
      </c>
      <c r="B7" s="59" t="e">
        <f>C45</f>
        <v>#DIV/0!</v>
      </c>
    </row>
    <row r="8" spans="1:12" ht="16.5" thickBot="1" x14ac:dyDescent="0.3">
      <c r="A8" s="2" t="s">
        <v>11</v>
      </c>
      <c r="B8" s="12"/>
      <c r="C8" s="57" t="e">
        <f>C42</f>
        <v>#DIV/0!</v>
      </c>
      <c r="D8" s="32" t="s">
        <v>12</v>
      </c>
      <c r="E8" s="10"/>
    </row>
    <row r="9" spans="1:12" x14ac:dyDescent="0.25">
      <c r="A9" s="2" t="s">
        <v>14</v>
      </c>
      <c r="B9" s="58">
        <f>B6*D6</f>
        <v>0</v>
      </c>
      <c r="C9" s="7"/>
    </row>
    <row r="10" spans="1:12" x14ac:dyDescent="0.25">
      <c r="A10" s="2" t="s">
        <v>100</v>
      </c>
      <c r="B10" s="39">
        <f>B9*B8</f>
        <v>0</v>
      </c>
      <c r="C10" s="7"/>
    </row>
    <row r="11" spans="1:12" x14ac:dyDescent="0.25">
      <c r="A11" s="2" t="s">
        <v>15</v>
      </c>
      <c r="B11" s="12"/>
    </row>
    <row r="12" spans="1:12" ht="16.5" thickBot="1" x14ac:dyDescent="0.3">
      <c r="A12" s="2" t="s">
        <v>16</v>
      </c>
      <c r="B12" s="58">
        <f>B6*D6*(100-B11)/100</f>
        <v>0</v>
      </c>
    </row>
    <row r="13" spans="1:12" ht="16.5" thickBot="1" x14ac:dyDescent="0.3">
      <c r="A13" s="2" t="s">
        <v>18</v>
      </c>
      <c r="B13" s="12"/>
      <c r="C13" s="57" t="e">
        <f>C45</f>
        <v>#DIV/0!</v>
      </c>
      <c r="D13" s="32" t="s">
        <v>88</v>
      </c>
      <c r="E13" s="10"/>
    </row>
    <row r="14" spans="1:12" x14ac:dyDescent="0.25">
      <c r="A14" s="2" t="s">
        <v>19</v>
      </c>
      <c r="B14" s="39">
        <f>B12*B13</f>
        <v>0</v>
      </c>
    </row>
    <row r="16" spans="1:12" x14ac:dyDescent="0.25">
      <c r="B16" s="1" t="s">
        <v>20</v>
      </c>
      <c r="C16" s="1"/>
      <c r="D16" s="1" t="s">
        <v>94</v>
      </c>
      <c r="E16" s="1" t="s">
        <v>95</v>
      </c>
      <c r="F16" s="1"/>
      <c r="G16" s="1"/>
    </row>
    <row r="17" spans="1:8" x14ac:dyDescent="0.25">
      <c r="A17" s="45" t="s">
        <v>97</v>
      </c>
      <c r="B17" s="1" t="s">
        <v>21</v>
      </c>
      <c r="C17" s="1" t="s">
        <v>22</v>
      </c>
      <c r="D17" s="1" t="s">
        <v>5</v>
      </c>
      <c r="E17" s="1" t="s">
        <v>17</v>
      </c>
      <c r="F17" s="1"/>
      <c r="G17" s="1" t="s">
        <v>84</v>
      </c>
    </row>
    <row r="18" spans="1:8" x14ac:dyDescent="0.25">
      <c r="A18" s="2" t="s">
        <v>23</v>
      </c>
      <c r="B18" s="11"/>
      <c r="C18" s="22" t="e">
        <f>B18/B6</f>
        <v>#DIV/0!</v>
      </c>
      <c r="D18" s="12"/>
      <c r="E18" s="12"/>
      <c r="G18" s="26"/>
      <c r="H18" s="27" t="s">
        <v>85</v>
      </c>
    </row>
    <row r="19" spans="1:8" x14ac:dyDescent="0.25">
      <c r="A19" s="2" t="s">
        <v>24</v>
      </c>
      <c r="B19" s="11"/>
      <c r="C19" s="22" t="e">
        <f>B19/B6</f>
        <v>#DIV/0!</v>
      </c>
      <c r="D19" s="12"/>
      <c r="E19" s="12"/>
      <c r="G19" s="26"/>
      <c r="H19" s="27" t="s">
        <v>86</v>
      </c>
    </row>
    <row r="20" spans="1:8" x14ac:dyDescent="0.25">
      <c r="A20" s="2" t="s">
        <v>25</v>
      </c>
      <c r="B20" s="11"/>
      <c r="C20" s="22" t="e">
        <f>B20/B6</f>
        <v>#DIV/0!</v>
      </c>
      <c r="D20" s="12"/>
      <c r="E20" s="12"/>
      <c r="F20" s="8"/>
    </row>
    <row r="21" spans="1:8" x14ac:dyDescent="0.25">
      <c r="A21" s="2" t="s">
        <v>26</v>
      </c>
      <c r="B21" s="11"/>
      <c r="C21" s="22" t="e">
        <f>B21/B6</f>
        <v>#DIV/0!</v>
      </c>
      <c r="D21" s="12"/>
      <c r="E21" s="12"/>
      <c r="F21" s="8"/>
      <c r="G21" s="1" t="s">
        <v>87</v>
      </c>
    </row>
    <row r="22" spans="1:8" x14ac:dyDescent="0.25">
      <c r="A22" s="2" t="s">
        <v>27</v>
      </c>
      <c r="B22" s="11"/>
      <c r="C22" s="22" t="e">
        <f>B22/B6</f>
        <v>#DIV/0!</v>
      </c>
      <c r="D22" s="12"/>
      <c r="E22" s="12"/>
      <c r="G22" s="26"/>
      <c r="H22" s="27" t="s">
        <v>85</v>
      </c>
    </row>
    <row r="23" spans="1:8" x14ac:dyDescent="0.25">
      <c r="A23" s="2" t="s">
        <v>28</v>
      </c>
      <c r="B23" s="11"/>
      <c r="C23" s="22" t="e">
        <f>B23/B6</f>
        <v>#DIV/0!</v>
      </c>
      <c r="D23" s="12"/>
      <c r="E23" s="12"/>
      <c r="G23" s="26"/>
      <c r="H23" s="27" t="s">
        <v>86</v>
      </c>
    </row>
    <row r="24" spans="1:8" x14ac:dyDescent="0.25">
      <c r="A24" s="2" t="s">
        <v>29</v>
      </c>
      <c r="B24" s="11"/>
      <c r="C24" s="22" t="e">
        <f>B24/B6</f>
        <v>#DIV/0!</v>
      </c>
      <c r="D24" s="12"/>
      <c r="E24" s="12"/>
      <c r="F24" s="8"/>
    </row>
    <row r="25" spans="1:8" x14ac:dyDescent="0.25">
      <c r="A25" s="2" t="s">
        <v>30</v>
      </c>
      <c r="B25" s="11"/>
      <c r="C25" s="22" t="e">
        <f>B25/B6</f>
        <v>#DIV/0!</v>
      </c>
      <c r="D25" s="12"/>
      <c r="E25" s="12"/>
      <c r="F25" s="8"/>
      <c r="G25" s="13"/>
      <c r="H25" s="14"/>
    </row>
    <row r="26" spans="1:8" x14ac:dyDescent="0.25">
      <c r="A26" s="2" t="s">
        <v>31</v>
      </c>
      <c r="B26" s="11"/>
      <c r="C26" s="22" t="e">
        <f>B26/B6</f>
        <v>#DIV/0!</v>
      </c>
      <c r="D26" s="12"/>
      <c r="E26" s="12"/>
    </row>
    <row r="27" spans="1:8" x14ac:dyDescent="0.25">
      <c r="A27" s="2" t="s">
        <v>32</v>
      </c>
      <c r="B27" s="11"/>
      <c r="C27" s="22" t="e">
        <f>B27/B6</f>
        <v>#DIV/0!</v>
      </c>
      <c r="D27" s="12"/>
      <c r="E27" s="12"/>
    </row>
    <row r="28" spans="1:8" x14ac:dyDescent="0.25">
      <c r="A28" s="2" t="s">
        <v>33</v>
      </c>
      <c r="B28" s="11"/>
      <c r="C28" s="22" t="e">
        <f>B28/B6</f>
        <v>#DIV/0!</v>
      </c>
      <c r="D28" s="12"/>
      <c r="E28" s="12"/>
    </row>
    <row r="29" spans="1:8" x14ac:dyDescent="0.25">
      <c r="A29" s="2" t="s">
        <v>34</v>
      </c>
      <c r="B29" s="11"/>
      <c r="C29" s="22" t="e">
        <f>B29/B6</f>
        <v>#DIV/0!</v>
      </c>
      <c r="D29" s="12"/>
      <c r="E29" s="12"/>
    </row>
    <row r="30" spans="1:8" ht="16.5" thickBot="1" x14ac:dyDescent="0.3">
      <c r="A30" s="2" t="s">
        <v>35</v>
      </c>
      <c r="B30" s="11"/>
      <c r="C30" s="22" t="e">
        <f>B30/B6</f>
        <v>#DIV/0!</v>
      </c>
      <c r="D30" s="12"/>
      <c r="E30" s="12"/>
      <c r="F30" s="34" t="s">
        <v>36</v>
      </c>
    </row>
    <row r="31" spans="1:8" ht="16.5" thickBot="1" x14ac:dyDescent="0.3">
      <c r="A31" s="2" t="s">
        <v>37</v>
      </c>
      <c r="B31" s="11"/>
      <c r="C31" s="22" t="e">
        <f>2000/F31*B31</f>
        <v>#DIV/0!</v>
      </c>
      <c r="D31" s="12"/>
      <c r="E31" s="12"/>
      <c r="F31" s="15"/>
    </row>
    <row r="32" spans="1:8" x14ac:dyDescent="0.25">
      <c r="A32" s="2" t="s">
        <v>38</v>
      </c>
      <c r="B32" s="11"/>
      <c r="C32" s="22" t="e">
        <f>2000/F31*B32</f>
        <v>#DIV/0!</v>
      </c>
      <c r="D32" s="12"/>
      <c r="E32" s="12"/>
    </row>
    <row r="33" spans="1:8" x14ac:dyDescent="0.25">
      <c r="A33" s="2" t="s">
        <v>39</v>
      </c>
      <c r="B33" s="11"/>
      <c r="C33" s="22">
        <f>B33</f>
        <v>0</v>
      </c>
      <c r="D33" s="12"/>
      <c r="E33" s="12"/>
      <c r="F33" s="33" t="s">
        <v>40</v>
      </c>
      <c r="G33" s="29"/>
    </row>
    <row r="34" spans="1:8" ht="16.5" thickBot="1" x14ac:dyDescent="0.3">
      <c r="A34" s="2" t="s">
        <v>41</v>
      </c>
      <c r="B34" s="11"/>
      <c r="C34" s="22" t="e">
        <f>B34/F34</f>
        <v>#DIV/0!</v>
      </c>
      <c r="D34" s="12"/>
      <c r="E34" s="12"/>
      <c r="F34" s="9"/>
      <c r="G34" s="16" t="s">
        <v>42</v>
      </c>
    </row>
    <row r="35" spans="1:8" x14ac:dyDescent="0.25">
      <c r="A35" s="2" t="s">
        <v>43</v>
      </c>
      <c r="B35" s="11"/>
      <c r="C35" s="22">
        <f>B35</f>
        <v>0</v>
      </c>
      <c r="D35" s="12"/>
      <c r="E35" s="12"/>
    </row>
    <row r="36" spans="1:8" x14ac:dyDescent="0.25">
      <c r="A36" s="2" t="s">
        <v>44</v>
      </c>
      <c r="B36" s="11"/>
      <c r="C36" s="22">
        <f>B36</f>
        <v>0</v>
      </c>
      <c r="D36" s="12"/>
      <c r="E36" s="12"/>
      <c r="F36" s="33" t="s">
        <v>45</v>
      </c>
      <c r="G36" s="29"/>
    </row>
    <row r="37" spans="1:8" ht="16.5" thickBot="1" x14ac:dyDescent="0.3">
      <c r="A37" s="2" t="s">
        <v>46</v>
      </c>
      <c r="B37" s="11"/>
      <c r="C37" s="22" t="e">
        <f>B37/F37</f>
        <v>#DIV/0!</v>
      </c>
      <c r="D37" s="12"/>
      <c r="E37" s="12"/>
      <c r="F37" s="9"/>
      <c r="G37" s="16" t="s">
        <v>42</v>
      </c>
    </row>
    <row r="38" spans="1:8" x14ac:dyDescent="0.25">
      <c r="A38" s="2" t="s">
        <v>47</v>
      </c>
      <c r="B38" s="11"/>
      <c r="C38" s="22">
        <f>B38</f>
        <v>0</v>
      </c>
      <c r="D38" s="12"/>
      <c r="E38" s="12"/>
      <c r="F38" s="33" t="s">
        <v>53</v>
      </c>
      <c r="G38" s="29"/>
    </row>
    <row r="39" spans="1:8" ht="16.5" thickBot="1" x14ac:dyDescent="0.3">
      <c r="A39" s="2" t="s">
        <v>54</v>
      </c>
      <c r="B39" s="11"/>
      <c r="C39" s="22" t="e">
        <f>B39/F39</f>
        <v>#DIV/0!</v>
      </c>
      <c r="D39" s="12"/>
      <c r="E39" s="12"/>
      <c r="F39" s="9"/>
      <c r="G39" s="16" t="s">
        <v>42</v>
      </c>
    </row>
    <row r="40" spans="1:8" x14ac:dyDescent="0.25">
      <c r="A40" s="2" t="s">
        <v>55</v>
      </c>
      <c r="B40" s="11"/>
      <c r="C40" s="22" t="e">
        <f>B40/F40</f>
        <v>#DIV/0!</v>
      </c>
      <c r="D40" s="12"/>
      <c r="E40" s="12"/>
      <c r="F40" s="25"/>
      <c r="G40" s="16" t="s">
        <v>42</v>
      </c>
    </row>
    <row r="41" spans="1:8" x14ac:dyDescent="0.25">
      <c r="C41" s="20"/>
      <c r="E41" s="14"/>
    </row>
    <row r="42" spans="1:8" x14ac:dyDescent="0.25">
      <c r="A42" s="29"/>
      <c r="B42" s="35" t="s">
        <v>56</v>
      </c>
      <c r="C42" s="22" t="e">
        <f>SUM(C18:C26)</f>
        <v>#DIV/0!</v>
      </c>
    </row>
    <row r="43" spans="1:8" x14ac:dyDescent="0.25">
      <c r="A43" s="36"/>
      <c r="B43" s="37" t="s">
        <v>49</v>
      </c>
      <c r="C43" s="22" t="e">
        <f>SUM(C18:C35)</f>
        <v>#DIV/0!</v>
      </c>
    </row>
    <row r="44" spans="1:8" x14ac:dyDescent="0.25">
      <c r="A44" s="36"/>
      <c r="B44" s="37" t="s">
        <v>57</v>
      </c>
      <c r="C44" s="22" t="e">
        <f>SUM(C18:C39)</f>
        <v>#DIV/0!</v>
      </c>
      <c r="H44" s="2" t="s">
        <v>52</v>
      </c>
    </row>
    <row r="45" spans="1:8" x14ac:dyDescent="0.25">
      <c r="A45" s="36"/>
      <c r="B45" s="37" t="s">
        <v>63</v>
      </c>
      <c r="C45" s="22" t="e">
        <f>SUM(C18:C40)</f>
        <v>#DIV/0!</v>
      </c>
      <c r="H45" s="21" t="s">
        <v>50</v>
      </c>
    </row>
    <row r="46" spans="1:8" x14ac:dyDescent="0.25">
      <c r="H46" s="21" t="s">
        <v>51</v>
      </c>
    </row>
    <row r="48" spans="1:8" x14ac:dyDescent="0.25">
      <c r="A48" s="47" t="s">
        <v>96</v>
      </c>
      <c r="B48" s="1" t="s">
        <v>5</v>
      </c>
      <c r="C48" s="1" t="s">
        <v>5</v>
      </c>
      <c r="G48" s="40" t="s">
        <v>17</v>
      </c>
      <c r="H48" s="40" t="s">
        <v>17</v>
      </c>
    </row>
    <row r="49" spans="1:11" x14ac:dyDescent="0.25">
      <c r="A49" s="8" t="s">
        <v>81</v>
      </c>
      <c r="B49" s="1" t="s">
        <v>50</v>
      </c>
      <c r="C49" s="1" t="s">
        <v>51</v>
      </c>
      <c r="F49" s="8" t="s">
        <v>81</v>
      </c>
      <c r="G49" s="40" t="s">
        <v>50</v>
      </c>
      <c r="H49" s="40" t="s">
        <v>51</v>
      </c>
      <c r="K49" s="8"/>
    </row>
    <row r="50" spans="1:11" x14ac:dyDescent="0.25">
      <c r="A50" s="8" t="s">
        <v>80</v>
      </c>
      <c r="B50" s="38">
        <f>SUMIF(D18:D26,"Farmer 1",C18:C26)</f>
        <v>0</v>
      </c>
      <c r="C50" s="38">
        <f>SUMIF(D18:D26,"Farmer 2",C18:C26)</f>
        <v>0</v>
      </c>
      <c r="F50" s="8" t="s">
        <v>58</v>
      </c>
      <c r="G50" s="38">
        <f>SUMIF(E18:E26,"Farmer 1",C18:C26)</f>
        <v>0</v>
      </c>
      <c r="H50" s="38">
        <f>SUMIF(E18:E26,"Farmer 2",C18:C26)</f>
        <v>0</v>
      </c>
      <c r="K50" s="8"/>
    </row>
    <row r="51" spans="1:11" x14ac:dyDescent="0.25">
      <c r="A51" s="8" t="s">
        <v>83</v>
      </c>
      <c r="B51" s="38" t="e">
        <f>SUMIF(D27:D39,"Farmer 1",C27:C39)+((C39*(G18/100)))</f>
        <v>#DIV/0!</v>
      </c>
      <c r="C51" s="38" t="e">
        <f>SUMIF(D27:D38,"Farmer 2",C27:C38)+(C39*(G19/100))</f>
        <v>#DIV/0!</v>
      </c>
      <c r="F51" s="8" t="s">
        <v>82</v>
      </c>
      <c r="G51" s="38" t="e">
        <f>SUMIF(E27:E38,"Farmer 1",C27:C38)+(C39*(G19/100))</f>
        <v>#DIV/0!</v>
      </c>
      <c r="H51" s="38" t="e">
        <f>SUMIF(E27:E38,"Farmer 2",C27:C38)+(C39*(100-G19)/100)</f>
        <v>#DIV/0!</v>
      </c>
    </row>
    <row r="52" spans="1:11" x14ac:dyDescent="0.25">
      <c r="A52" s="8" t="s">
        <v>59</v>
      </c>
      <c r="B52" s="38" t="e">
        <f>SUMIF(D38,"Farmer 1",C38)+(C40*(G22/100))</f>
        <v>#DIV/0!</v>
      </c>
      <c r="C52" s="38" t="e">
        <f>SUMIF(D38:D40,"Farmer 2",C38:C40)+(C40*(G23/100))</f>
        <v>#DIV/0!</v>
      </c>
      <c r="F52" s="8" t="s">
        <v>59</v>
      </c>
      <c r="G52" s="38" t="e">
        <f>SUMIF(E38,"Farmer 1",C38)+(C40*(G23/100))</f>
        <v>#DIV/0!</v>
      </c>
      <c r="H52" s="38" t="e">
        <f>SUMIF(E38,"Farmer 2",C38)+(C40*(100-G23)/100)</f>
        <v>#DIV/0!</v>
      </c>
    </row>
    <row r="53" spans="1:11" x14ac:dyDescent="0.25">
      <c r="A53" s="8" t="s">
        <v>13</v>
      </c>
      <c r="B53" s="50" t="e">
        <f>(B50*B9)+(B51*B9)+(B52*B12)</f>
        <v>#DIV/0!</v>
      </c>
      <c r="C53" s="50" t="e">
        <f>(C50*B9)+(C51*B9)+(C52*B12)</f>
        <v>#DIV/0!</v>
      </c>
      <c r="F53" s="8" t="s">
        <v>13</v>
      </c>
      <c r="G53" s="38" t="e">
        <f>(G50*B9)+(G51*B9)+(G52*B12)</f>
        <v>#DIV/0!</v>
      </c>
      <c r="H53" s="38" t="e">
        <f>(H50*B9)+(H51*B9)+(H52*B12)</f>
        <v>#DIV/0!</v>
      </c>
    </row>
    <row r="54" spans="1:11" x14ac:dyDescent="0.25">
      <c r="E54" s="14"/>
    </row>
    <row r="55" spans="1:11" x14ac:dyDescent="0.25">
      <c r="A55" s="14"/>
      <c r="B55" s="41" t="s">
        <v>89</v>
      </c>
      <c r="C55" s="42"/>
      <c r="F55" s="29"/>
      <c r="G55" s="35" t="s">
        <v>98</v>
      </c>
      <c r="H55" s="17" t="s">
        <v>101</v>
      </c>
    </row>
    <row r="56" spans="1:11" x14ac:dyDescent="0.25">
      <c r="A56" s="18" t="s">
        <v>99</v>
      </c>
      <c r="B56" s="60" t="e">
        <f>B53-G53</f>
        <v>#DIV/0!</v>
      </c>
      <c r="C56" s="61"/>
      <c r="F56" s="48" t="s">
        <v>60</v>
      </c>
      <c r="G56" s="39" t="e">
        <f>C42*B9</f>
        <v>#DIV/0!</v>
      </c>
      <c r="H56" s="44">
        <f>B8*B9</f>
        <v>0</v>
      </c>
    </row>
    <row r="57" spans="1:11" x14ac:dyDescent="0.25">
      <c r="B57" s="19"/>
      <c r="F57" s="43" t="s">
        <v>61</v>
      </c>
      <c r="G57" s="39" t="e">
        <f>C43*B9</f>
        <v>#DIV/0!</v>
      </c>
      <c r="H57" s="49"/>
    </row>
    <row r="58" spans="1:11" x14ac:dyDescent="0.25">
      <c r="A58" s="13"/>
      <c r="B58" s="46" t="s">
        <v>90</v>
      </c>
      <c r="C58" s="42"/>
      <c r="F58" s="43" t="s">
        <v>65</v>
      </c>
      <c r="G58" s="39" t="e">
        <f>C44*B12</f>
        <v>#DIV/0!</v>
      </c>
      <c r="H58" s="44">
        <f>B13*B12</f>
        <v>0</v>
      </c>
    </row>
    <row r="59" spans="1:11" x14ac:dyDescent="0.25">
      <c r="A59" s="18" t="s">
        <v>99</v>
      </c>
      <c r="B59" s="62" t="e">
        <f>C53-H53</f>
        <v>#DIV/0!</v>
      </c>
      <c r="C59" s="61"/>
      <c r="F59" s="43" t="s">
        <v>62</v>
      </c>
      <c r="G59" s="39" t="e">
        <f>C45*B12</f>
        <v>#DIV/0!</v>
      </c>
      <c r="H59" s="49"/>
    </row>
    <row r="61" spans="1:11" x14ac:dyDescent="0.25">
      <c r="B61" s="19"/>
      <c r="E61" s="14"/>
    </row>
    <row r="62" spans="1:11" x14ac:dyDescent="0.25">
      <c r="E62" s="14"/>
    </row>
    <row r="65" spans="1:7" x14ac:dyDescent="0.25">
      <c r="B65" s="1" t="s">
        <v>91</v>
      </c>
      <c r="F65" s="1" t="s">
        <v>91</v>
      </c>
    </row>
    <row r="66" spans="1:7" x14ac:dyDescent="0.25">
      <c r="B66" s="51" t="s">
        <v>105</v>
      </c>
      <c r="C66" s="2" t="s">
        <v>50</v>
      </c>
      <c r="F66" s="51" t="s">
        <v>103</v>
      </c>
      <c r="G66" s="2" t="s">
        <v>51</v>
      </c>
    </row>
    <row r="67" spans="1:7" x14ac:dyDescent="0.25">
      <c r="B67" s="52" t="s">
        <v>104</v>
      </c>
      <c r="C67" s="27" t="s">
        <v>102</v>
      </c>
      <c r="F67" s="53" t="s">
        <v>104</v>
      </c>
      <c r="G67" s="27" t="s">
        <v>102</v>
      </c>
    </row>
    <row r="68" spans="1:7" x14ac:dyDescent="0.25">
      <c r="A68" s="8" t="s">
        <v>60</v>
      </c>
      <c r="B68" s="12"/>
      <c r="C68" s="39" t="e">
        <f>(B68/100)*G56</f>
        <v>#DIV/0!</v>
      </c>
      <c r="F68" s="12"/>
      <c r="G68" s="39" t="e">
        <f>(F68/100)*G56</f>
        <v>#DIV/0!</v>
      </c>
    </row>
    <row r="69" spans="1:7" x14ac:dyDescent="0.25">
      <c r="A69" s="8" t="s">
        <v>64</v>
      </c>
      <c r="B69" s="12"/>
      <c r="C69" s="39" t="e">
        <f>(B69/100)*G57</f>
        <v>#DIV/0!</v>
      </c>
      <c r="F69" s="12"/>
      <c r="G69" s="39" t="e">
        <f>(F69/100)*G57</f>
        <v>#DIV/0!</v>
      </c>
    </row>
    <row r="70" spans="1:7" x14ac:dyDescent="0.25">
      <c r="A70" s="8" t="s">
        <v>65</v>
      </c>
      <c r="B70" s="12"/>
      <c r="C70" s="39" t="e">
        <f>(B70/100)*G58</f>
        <v>#DIV/0!</v>
      </c>
      <c r="F70" s="12"/>
      <c r="G70" s="39" t="e">
        <f>(F70/100)*G58</f>
        <v>#DIV/0!</v>
      </c>
    </row>
    <row r="71" spans="1:7" x14ac:dyDescent="0.25">
      <c r="A71" s="8" t="s">
        <v>62</v>
      </c>
      <c r="B71" s="12"/>
      <c r="C71" s="39" t="e">
        <f>(B71/100)*G59</f>
        <v>#DIV/0!</v>
      </c>
      <c r="F71" s="12"/>
      <c r="G71" s="39" t="e">
        <f>(F71/100)*G59</f>
        <v>#DIV/0!</v>
      </c>
    </row>
  </sheetData>
  <sheetProtection sheet="1" objects="1" scenarios="1" selectLockedCells="1"/>
  <mergeCells count="2">
    <mergeCell ref="B56:C56"/>
    <mergeCell ref="B59:C59"/>
  </mergeCells>
  <dataValidations disablePrompts="1" count="1">
    <dataValidation type="list" allowBlank="1" showInputMessage="1" showErrorMessage="1" sqref="D18:E40">
      <formula1>$H$45:$H$46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"/>
  <sheetViews>
    <sheetView workbookViewId="0">
      <selection activeCell="F5" sqref="F5"/>
    </sheetView>
  </sheetViews>
  <sheetFormatPr defaultRowHeight="15.75" x14ac:dyDescent="0.25"/>
  <cols>
    <col min="1" max="1" width="27" style="2" customWidth="1"/>
    <col min="2" max="2" width="12.42578125" style="2" customWidth="1"/>
    <col min="3" max="3" width="10.7109375" style="2" customWidth="1"/>
    <col min="4" max="4" width="11.28515625" style="2" customWidth="1"/>
    <col min="5" max="5" width="11.5703125" style="2" customWidth="1"/>
    <col min="6" max="6" width="9.140625" style="2"/>
    <col min="7" max="7" width="16.7109375" style="2" customWidth="1"/>
    <col min="8" max="8" width="20.42578125" style="2" customWidth="1"/>
    <col min="9" max="9" width="11.7109375" style="2" customWidth="1"/>
    <col min="10" max="16384" width="9.140625" style="2"/>
  </cols>
  <sheetData>
    <row r="1" spans="1:12" x14ac:dyDescent="0.25">
      <c r="A1" s="1" t="s">
        <v>107</v>
      </c>
      <c r="G1" s="31" t="s">
        <v>0</v>
      </c>
      <c r="H1" s="3"/>
      <c r="I1" s="14"/>
    </row>
    <row r="2" spans="1:12" x14ac:dyDescent="0.25">
      <c r="A2" s="55" t="s">
        <v>1</v>
      </c>
      <c r="B2" s="56"/>
      <c r="C2" s="29"/>
      <c r="D2" s="29"/>
      <c r="E2" s="29"/>
      <c r="F2" s="29"/>
      <c r="G2" s="29"/>
      <c r="H2" s="29"/>
    </row>
    <row r="3" spans="1:12" ht="16.5" thickBot="1" x14ac:dyDescent="0.3">
      <c r="A3" s="54" t="s">
        <v>2</v>
      </c>
    </row>
    <row r="4" spans="1:12" ht="16.5" thickBot="1" x14ac:dyDescent="0.3">
      <c r="A4" s="4" t="s">
        <v>3</v>
      </c>
      <c r="B4" s="5"/>
      <c r="C4" s="5"/>
      <c r="D4" s="6" t="s">
        <v>4</v>
      </c>
    </row>
    <row r="5" spans="1:12" x14ac:dyDescent="0.25">
      <c r="B5" s="28" t="s">
        <v>6</v>
      </c>
      <c r="C5" s="29" t="s">
        <v>7</v>
      </c>
      <c r="D5" s="30" t="s">
        <v>8</v>
      </c>
      <c r="L5" s="8"/>
    </row>
    <row r="6" spans="1:12" x14ac:dyDescent="0.25">
      <c r="A6" s="2" t="s">
        <v>9</v>
      </c>
      <c r="B6" s="12"/>
      <c r="C6" s="12"/>
      <c r="D6" s="12"/>
      <c r="L6" s="8"/>
    </row>
    <row r="7" spans="1:12" ht="16.5" thickBot="1" x14ac:dyDescent="0.3">
      <c r="A7" s="2" t="s">
        <v>10</v>
      </c>
      <c r="B7" s="59" t="e">
        <f>C45</f>
        <v>#DIV/0!</v>
      </c>
    </row>
    <row r="8" spans="1:12" ht="16.5" thickBot="1" x14ac:dyDescent="0.3">
      <c r="A8" s="2" t="s">
        <v>11</v>
      </c>
      <c r="B8" s="12"/>
      <c r="C8" s="57" t="e">
        <f>C42</f>
        <v>#DIV/0!</v>
      </c>
      <c r="D8" s="32" t="s">
        <v>12</v>
      </c>
      <c r="E8" s="10"/>
    </row>
    <row r="9" spans="1:12" x14ac:dyDescent="0.25">
      <c r="A9" s="2" t="s">
        <v>14</v>
      </c>
      <c r="B9" s="58">
        <f>B6*D6</f>
        <v>0</v>
      </c>
      <c r="C9" s="7"/>
    </row>
    <row r="10" spans="1:12" x14ac:dyDescent="0.25">
      <c r="A10" s="2" t="s">
        <v>100</v>
      </c>
      <c r="B10" s="39">
        <f>B9*B8</f>
        <v>0</v>
      </c>
      <c r="C10" s="7"/>
    </row>
    <row r="11" spans="1:12" x14ac:dyDescent="0.25">
      <c r="A11" s="2" t="s">
        <v>15</v>
      </c>
      <c r="B11" s="12"/>
    </row>
    <row r="12" spans="1:12" ht="16.5" thickBot="1" x14ac:dyDescent="0.3">
      <c r="A12" s="2" t="s">
        <v>16</v>
      </c>
      <c r="B12" s="58">
        <f>B6*D6*(100-B11)/100</f>
        <v>0</v>
      </c>
    </row>
    <row r="13" spans="1:12" ht="16.5" thickBot="1" x14ac:dyDescent="0.3">
      <c r="A13" s="2" t="s">
        <v>18</v>
      </c>
      <c r="B13" s="12"/>
      <c r="C13" s="57" t="e">
        <f>C45</f>
        <v>#DIV/0!</v>
      </c>
      <c r="D13" s="32" t="s">
        <v>88</v>
      </c>
      <c r="E13" s="10"/>
    </row>
    <row r="14" spans="1:12" x14ac:dyDescent="0.25">
      <c r="A14" s="2" t="s">
        <v>19</v>
      </c>
      <c r="B14" s="39">
        <f>B12*B13</f>
        <v>0</v>
      </c>
    </row>
    <row r="16" spans="1:12" x14ac:dyDescent="0.25">
      <c r="B16" s="1" t="s">
        <v>20</v>
      </c>
      <c r="C16" s="1"/>
      <c r="D16" s="1" t="s">
        <v>94</v>
      </c>
      <c r="E16" s="1" t="s">
        <v>95</v>
      </c>
      <c r="F16" s="1"/>
      <c r="G16" s="1"/>
    </row>
    <row r="17" spans="1:8" x14ac:dyDescent="0.25">
      <c r="A17" s="45" t="s">
        <v>97</v>
      </c>
      <c r="B17" s="1" t="s">
        <v>21</v>
      </c>
      <c r="C17" s="1" t="s">
        <v>22</v>
      </c>
      <c r="D17" s="1" t="s">
        <v>5</v>
      </c>
      <c r="E17" s="1" t="s">
        <v>17</v>
      </c>
      <c r="F17" s="1"/>
      <c r="G17" s="1" t="s">
        <v>84</v>
      </c>
    </row>
    <row r="18" spans="1:8" x14ac:dyDescent="0.25">
      <c r="A18" s="2" t="s">
        <v>23</v>
      </c>
      <c r="B18" s="11"/>
      <c r="C18" s="22" t="e">
        <f>B18/B6</f>
        <v>#DIV/0!</v>
      </c>
      <c r="D18" s="12"/>
      <c r="E18" s="12"/>
      <c r="G18" s="26"/>
      <c r="H18" s="27" t="s">
        <v>85</v>
      </c>
    </row>
    <row r="19" spans="1:8" x14ac:dyDescent="0.25">
      <c r="A19" s="2" t="s">
        <v>24</v>
      </c>
      <c r="B19" s="11"/>
      <c r="C19" s="22" t="e">
        <f>B19/B6</f>
        <v>#DIV/0!</v>
      </c>
      <c r="D19" s="12"/>
      <c r="E19" s="12"/>
      <c r="G19" s="26"/>
      <c r="H19" s="27" t="s">
        <v>86</v>
      </c>
    </row>
    <row r="20" spans="1:8" x14ac:dyDescent="0.25">
      <c r="A20" s="2" t="s">
        <v>25</v>
      </c>
      <c r="B20" s="11"/>
      <c r="C20" s="22" t="e">
        <f>B20/B6</f>
        <v>#DIV/0!</v>
      </c>
      <c r="D20" s="12"/>
      <c r="E20" s="12"/>
      <c r="F20" s="8"/>
    </row>
    <row r="21" spans="1:8" x14ac:dyDescent="0.25">
      <c r="A21" s="2" t="s">
        <v>26</v>
      </c>
      <c r="B21" s="11"/>
      <c r="C21" s="22" t="e">
        <f>B21/B6</f>
        <v>#DIV/0!</v>
      </c>
      <c r="D21" s="12"/>
      <c r="E21" s="12"/>
      <c r="F21" s="8"/>
      <c r="G21" s="1" t="s">
        <v>87</v>
      </c>
    </row>
    <row r="22" spans="1:8" x14ac:dyDescent="0.25">
      <c r="A22" s="2" t="s">
        <v>27</v>
      </c>
      <c r="B22" s="11"/>
      <c r="C22" s="22" t="e">
        <f>B22/B6</f>
        <v>#DIV/0!</v>
      </c>
      <c r="D22" s="12"/>
      <c r="E22" s="12"/>
      <c r="G22" s="26"/>
      <c r="H22" s="27" t="s">
        <v>85</v>
      </c>
    </row>
    <row r="23" spans="1:8" x14ac:dyDescent="0.25">
      <c r="A23" s="2" t="s">
        <v>28</v>
      </c>
      <c r="B23" s="11"/>
      <c r="C23" s="22" t="e">
        <f>B23/B6</f>
        <v>#DIV/0!</v>
      </c>
      <c r="D23" s="12"/>
      <c r="E23" s="12"/>
      <c r="G23" s="26"/>
      <c r="H23" s="27" t="s">
        <v>86</v>
      </c>
    </row>
    <row r="24" spans="1:8" x14ac:dyDescent="0.25">
      <c r="A24" s="2" t="s">
        <v>29</v>
      </c>
      <c r="B24" s="11"/>
      <c r="C24" s="22" t="e">
        <f>B24/B6</f>
        <v>#DIV/0!</v>
      </c>
      <c r="D24" s="12"/>
      <c r="E24" s="12"/>
      <c r="F24" s="8"/>
    </row>
    <row r="25" spans="1:8" x14ac:dyDescent="0.25">
      <c r="A25" s="2" t="s">
        <v>30</v>
      </c>
      <c r="B25" s="11"/>
      <c r="C25" s="22" t="e">
        <f>B25/B6</f>
        <v>#DIV/0!</v>
      </c>
      <c r="D25" s="12"/>
      <c r="E25" s="12"/>
      <c r="F25" s="8"/>
      <c r="G25" s="13"/>
      <c r="H25" s="14"/>
    </row>
    <row r="26" spans="1:8" x14ac:dyDescent="0.25">
      <c r="A26" s="2" t="s">
        <v>31</v>
      </c>
      <c r="B26" s="11"/>
      <c r="C26" s="22" t="e">
        <f>B26/B6</f>
        <v>#DIV/0!</v>
      </c>
      <c r="D26" s="12"/>
      <c r="E26" s="12"/>
    </row>
    <row r="27" spans="1:8" x14ac:dyDescent="0.25">
      <c r="A27" s="2" t="s">
        <v>32</v>
      </c>
      <c r="B27" s="11"/>
      <c r="C27" s="22" t="e">
        <f>B27/B6</f>
        <v>#DIV/0!</v>
      </c>
      <c r="D27" s="12"/>
      <c r="E27" s="12"/>
    </row>
    <row r="28" spans="1:8" x14ac:dyDescent="0.25">
      <c r="A28" s="2" t="s">
        <v>33</v>
      </c>
      <c r="B28" s="11"/>
      <c r="C28" s="22" t="e">
        <f>B28/B6</f>
        <v>#DIV/0!</v>
      </c>
      <c r="D28" s="12"/>
      <c r="E28" s="12"/>
    </row>
    <row r="29" spans="1:8" x14ac:dyDescent="0.25">
      <c r="A29" s="2" t="s">
        <v>34</v>
      </c>
      <c r="B29" s="11"/>
      <c r="C29" s="22" t="e">
        <f>B29/B6</f>
        <v>#DIV/0!</v>
      </c>
      <c r="D29" s="12"/>
      <c r="E29" s="12"/>
    </row>
    <row r="30" spans="1:8" ht="16.5" thickBot="1" x14ac:dyDescent="0.3">
      <c r="A30" s="2" t="s">
        <v>35</v>
      </c>
      <c r="B30" s="11"/>
      <c r="C30" s="22" t="e">
        <f>B30/B6</f>
        <v>#DIV/0!</v>
      </c>
      <c r="D30" s="12"/>
      <c r="E30" s="12"/>
      <c r="F30" s="34" t="s">
        <v>36</v>
      </c>
    </row>
    <row r="31" spans="1:8" ht="16.5" thickBot="1" x14ac:dyDescent="0.3">
      <c r="A31" s="2" t="s">
        <v>37</v>
      </c>
      <c r="B31" s="11"/>
      <c r="C31" s="22" t="e">
        <f>2000/F31*B31</f>
        <v>#DIV/0!</v>
      </c>
      <c r="D31" s="12"/>
      <c r="E31" s="12"/>
      <c r="F31" s="15"/>
    </row>
    <row r="32" spans="1:8" x14ac:dyDescent="0.25">
      <c r="A32" s="2" t="s">
        <v>38</v>
      </c>
      <c r="B32" s="11"/>
      <c r="C32" s="22" t="e">
        <f>2000/F31*B32</f>
        <v>#DIV/0!</v>
      </c>
      <c r="D32" s="12"/>
      <c r="E32" s="12"/>
    </row>
    <row r="33" spans="1:8" x14ac:dyDescent="0.25">
      <c r="A33" s="2" t="s">
        <v>39</v>
      </c>
      <c r="B33" s="11"/>
      <c r="C33" s="22">
        <f>B33</f>
        <v>0</v>
      </c>
      <c r="D33" s="12"/>
      <c r="E33" s="12"/>
      <c r="F33" s="33" t="s">
        <v>40</v>
      </c>
      <c r="G33" s="29"/>
    </row>
    <row r="34" spans="1:8" ht="16.5" thickBot="1" x14ac:dyDescent="0.3">
      <c r="A34" s="2" t="s">
        <v>41</v>
      </c>
      <c r="B34" s="11"/>
      <c r="C34" s="22" t="e">
        <f>B34/F34</f>
        <v>#DIV/0!</v>
      </c>
      <c r="D34" s="12"/>
      <c r="E34" s="12"/>
      <c r="F34" s="9"/>
      <c r="G34" s="16" t="s">
        <v>42</v>
      </c>
    </row>
    <row r="35" spans="1:8" x14ac:dyDescent="0.25">
      <c r="A35" s="2" t="s">
        <v>43</v>
      </c>
      <c r="B35" s="11"/>
      <c r="C35" s="22">
        <f>B35</f>
        <v>0</v>
      </c>
      <c r="D35" s="12"/>
      <c r="E35" s="12"/>
    </row>
    <row r="36" spans="1:8" x14ac:dyDescent="0.25">
      <c r="A36" s="2" t="s">
        <v>44</v>
      </c>
      <c r="B36" s="11"/>
      <c r="C36" s="22">
        <f>B36</f>
        <v>0</v>
      </c>
      <c r="D36" s="12"/>
      <c r="E36" s="12"/>
      <c r="F36" s="33" t="s">
        <v>45</v>
      </c>
      <c r="G36" s="29"/>
    </row>
    <row r="37" spans="1:8" ht="16.5" thickBot="1" x14ac:dyDescent="0.3">
      <c r="A37" s="2" t="s">
        <v>46</v>
      </c>
      <c r="B37" s="11"/>
      <c r="C37" s="22" t="e">
        <f>B37/F37</f>
        <v>#DIV/0!</v>
      </c>
      <c r="D37" s="12"/>
      <c r="E37" s="12"/>
      <c r="F37" s="9"/>
      <c r="G37" s="16" t="s">
        <v>42</v>
      </c>
    </row>
    <row r="38" spans="1:8" x14ac:dyDescent="0.25">
      <c r="A38" s="2" t="s">
        <v>47</v>
      </c>
      <c r="B38" s="11"/>
      <c r="C38" s="22">
        <f>B38</f>
        <v>0</v>
      </c>
      <c r="D38" s="12"/>
      <c r="E38" s="12"/>
      <c r="F38" s="33" t="s">
        <v>53</v>
      </c>
      <c r="G38" s="29"/>
    </row>
    <row r="39" spans="1:8" ht="16.5" thickBot="1" x14ac:dyDescent="0.3">
      <c r="A39" s="2" t="s">
        <v>54</v>
      </c>
      <c r="B39" s="11"/>
      <c r="C39" s="22" t="e">
        <f>B39/F39</f>
        <v>#DIV/0!</v>
      </c>
      <c r="D39" s="12"/>
      <c r="E39" s="12"/>
      <c r="F39" s="9"/>
      <c r="G39" s="16" t="s">
        <v>42</v>
      </c>
    </row>
    <row r="40" spans="1:8" x14ac:dyDescent="0.25">
      <c r="A40" s="2" t="s">
        <v>55</v>
      </c>
      <c r="B40" s="11"/>
      <c r="C40" s="22" t="e">
        <f>B40/F40</f>
        <v>#DIV/0!</v>
      </c>
      <c r="D40" s="12"/>
      <c r="E40" s="12"/>
      <c r="F40" s="25"/>
      <c r="G40" s="16" t="s">
        <v>42</v>
      </c>
    </row>
    <row r="41" spans="1:8" x14ac:dyDescent="0.25">
      <c r="C41" s="20"/>
      <c r="E41" s="14"/>
    </row>
    <row r="42" spans="1:8" x14ac:dyDescent="0.25">
      <c r="A42" s="29"/>
      <c r="B42" s="35" t="s">
        <v>56</v>
      </c>
      <c r="C42" s="22" t="e">
        <f>SUM(C18:C26)</f>
        <v>#DIV/0!</v>
      </c>
    </row>
    <row r="43" spans="1:8" x14ac:dyDescent="0.25">
      <c r="A43" s="36"/>
      <c r="B43" s="37" t="s">
        <v>49</v>
      </c>
      <c r="C43" s="22" t="e">
        <f>SUM(C18:C35)</f>
        <v>#DIV/0!</v>
      </c>
    </row>
    <row r="44" spans="1:8" x14ac:dyDescent="0.25">
      <c r="A44" s="36"/>
      <c r="B44" s="37" t="s">
        <v>57</v>
      </c>
      <c r="C44" s="22" t="e">
        <f>SUM(C18:C39)</f>
        <v>#DIV/0!</v>
      </c>
      <c r="H44" s="2" t="s">
        <v>52</v>
      </c>
    </row>
    <row r="45" spans="1:8" x14ac:dyDescent="0.25">
      <c r="A45" s="36"/>
      <c r="B45" s="37" t="s">
        <v>63</v>
      </c>
      <c r="C45" s="22" t="e">
        <f>SUM(C18:C40)</f>
        <v>#DIV/0!</v>
      </c>
      <c r="H45" s="21" t="s">
        <v>50</v>
      </c>
    </row>
    <row r="46" spans="1:8" x14ac:dyDescent="0.25">
      <c r="H46" s="21" t="s">
        <v>51</v>
      </c>
    </row>
    <row r="48" spans="1:8" x14ac:dyDescent="0.25">
      <c r="A48" s="47" t="s">
        <v>96</v>
      </c>
      <c r="B48" s="1" t="s">
        <v>5</v>
      </c>
      <c r="C48" s="1" t="s">
        <v>5</v>
      </c>
      <c r="G48" s="40" t="s">
        <v>17</v>
      </c>
      <c r="H48" s="40" t="s">
        <v>17</v>
      </c>
    </row>
    <row r="49" spans="1:11" x14ac:dyDescent="0.25">
      <c r="A49" s="8" t="s">
        <v>81</v>
      </c>
      <c r="B49" s="1" t="s">
        <v>50</v>
      </c>
      <c r="C49" s="1" t="s">
        <v>51</v>
      </c>
      <c r="F49" s="8" t="s">
        <v>81</v>
      </c>
      <c r="G49" s="40" t="s">
        <v>50</v>
      </c>
      <c r="H49" s="40" t="s">
        <v>51</v>
      </c>
      <c r="K49" s="8"/>
    </row>
    <row r="50" spans="1:11" x14ac:dyDescent="0.25">
      <c r="A50" s="8" t="s">
        <v>80</v>
      </c>
      <c r="B50" s="38">
        <f>SUMIF(D18:D26,"Farmer 1",C18:C26)</f>
        <v>0</v>
      </c>
      <c r="C50" s="38">
        <f>SUMIF(D18:D26,"Farmer 2",C18:C26)</f>
        <v>0</v>
      </c>
      <c r="F50" s="8" t="s">
        <v>58</v>
      </c>
      <c r="G50" s="38">
        <f>SUMIF(E18:E26,"Farmer 1",C18:C26)</f>
        <v>0</v>
      </c>
      <c r="H50" s="38">
        <f>SUMIF(E18:E26,"Farmer 2",C18:C26)</f>
        <v>0</v>
      </c>
      <c r="K50" s="8"/>
    </row>
    <row r="51" spans="1:11" x14ac:dyDescent="0.25">
      <c r="A51" s="8" t="s">
        <v>83</v>
      </c>
      <c r="B51" s="38" t="e">
        <f>SUMIF(D27:D39,"Farmer 1",C27:C39)+((C39*(G18/100)))</f>
        <v>#DIV/0!</v>
      </c>
      <c r="C51" s="38" t="e">
        <f>SUMIF(D27:D38,"Farmer 2",C27:C38)+(C39*(G19/100))</f>
        <v>#DIV/0!</v>
      </c>
      <c r="F51" s="8" t="s">
        <v>82</v>
      </c>
      <c r="G51" s="38" t="e">
        <f>SUMIF(E27:E38,"Farmer 1",C27:C38)+(C39*(G19/100))</f>
        <v>#DIV/0!</v>
      </c>
      <c r="H51" s="38" t="e">
        <f>SUMIF(E27:E38,"Farmer 2",C27:C38)+(C39*(100-G19)/100)</f>
        <v>#DIV/0!</v>
      </c>
    </row>
    <row r="52" spans="1:11" x14ac:dyDescent="0.25">
      <c r="A52" s="8" t="s">
        <v>59</v>
      </c>
      <c r="B52" s="38" t="e">
        <f>SUMIF(D38,"Farmer 1",C38)+(C40*(G22/100))</f>
        <v>#DIV/0!</v>
      </c>
      <c r="C52" s="38" t="e">
        <f>SUMIF(D38:D40,"Farmer 2",C38:C40)+(C40*(G23/100))</f>
        <v>#DIV/0!</v>
      </c>
      <c r="F52" s="8" t="s">
        <v>59</v>
      </c>
      <c r="G52" s="38" t="e">
        <f>SUMIF(E38,"Farmer 1",C38)+(C40*(G23/100))</f>
        <v>#DIV/0!</v>
      </c>
      <c r="H52" s="38" t="e">
        <f>SUMIF(E38,"Farmer 2",C38)+(C40*(100-G23)/100)</f>
        <v>#DIV/0!</v>
      </c>
    </row>
    <row r="53" spans="1:11" x14ac:dyDescent="0.25">
      <c r="A53" s="8" t="s">
        <v>13</v>
      </c>
      <c r="B53" s="50" t="e">
        <f>(B50*B9)+(B51*B9)+(B52*B12)</f>
        <v>#DIV/0!</v>
      </c>
      <c r="C53" s="50" t="e">
        <f>(C50*B9)+(C51*B9)+(C52*B12)</f>
        <v>#DIV/0!</v>
      </c>
      <c r="F53" s="8" t="s">
        <v>13</v>
      </c>
      <c r="G53" s="38" t="e">
        <f>(G50*B9)+(G51*B9)+(G52*B12)</f>
        <v>#DIV/0!</v>
      </c>
      <c r="H53" s="38" t="e">
        <f>(H50*B9)+(H51*B9)+(H52*B12)</f>
        <v>#DIV/0!</v>
      </c>
    </row>
    <row r="54" spans="1:11" x14ac:dyDescent="0.25">
      <c r="E54" s="14"/>
    </row>
    <row r="55" spans="1:11" x14ac:dyDescent="0.25">
      <c r="A55" s="14"/>
      <c r="B55" s="41" t="s">
        <v>89</v>
      </c>
      <c r="C55" s="42"/>
      <c r="F55" s="29"/>
      <c r="G55" s="35" t="s">
        <v>98</v>
      </c>
      <c r="H55" s="17" t="s">
        <v>101</v>
      </c>
    </row>
    <row r="56" spans="1:11" x14ac:dyDescent="0.25">
      <c r="A56" s="18" t="s">
        <v>99</v>
      </c>
      <c r="B56" s="60" t="e">
        <f>B53-G53</f>
        <v>#DIV/0!</v>
      </c>
      <c r="C56" s="61"/>
      <c r="F56" s="48" t="s">
        <v>60</v>
      </c>
      <c r="G56" s="39" t="e">
        <f>C42*B9</f>
        <v>#DIV/0!</v>
      </c>
      <c r="H56" s="44">
        <f>B8*B9</f>
        <v>0</v>
      </c>
    </row>
    <row r="57" spans="1:11" x14ac:dyDescent="0.25">
      <c r="B57" s="19"/>
      <c r="F57" s="43" t="s">
        <v>61</v>
      </c>
      <c r="G57" s="39" t="e">
        <f>C43*B9</f>
        <v>#DIV/0!</v>
      </c>
      <c r="H57" s="49"/>
    </row>
    <row r="58" spans="1:11" x14ac:dyDescent="0.25">
      <c r="A58" s="13"/>
      <c r="B58" s="46" t="s">
        <v>90</v>
      </c>
      <c r="C58" s="42"/>
      <c r="F58" s="43" t="s">
        <v>65</v>
      </c>
      <c r="G58" s="39" t="e">
        <f>C44*B12</f>
        <v>#DIV/0!</v>
      </c>
      <c r="H58" s="44">
        <f>B13*B12</f>
        <v>0</v>
      </c>
    </row>
    <row r="59" spans="1:11" x14ac:dyDescent="0.25">
      <c r="A59" s="18" t="s">
        <v>99</v>
      </c>
      <c r="B59" s="62" t="e">
        <f>C53-H53</f>
        <v>#DIV/0!</v>
      </c>
      <c r="C59" s="61"/>
      <c r="F59" s="43" t="s">
        <v>62</v>
      </c>
      <c r="G59" s="39" t="e">
        <f>C45*B12</f>
        <v>#DIV/0!</v>
      </c>
      <c r="H59" s="49"/>
    </row>
    <row r="61" spans="1:11" x14ac:dyDescent="0.25">
      <c r="B61" s="19"/>
      <c r="E61" s="14"/>
    </row>
    <row r="62" spans="1:11" x14ac:dyDescent="0.25">
      <c r="E62" s="14"/>
    </row>
    <row r="65" spans="1:8" x14ac:dyDescent="0.25">
      <c r="B65" s="1" t="s">
        <v>108</v>
      </c>
      <c r="F65" s="1" t="s">
        <v>112</v>
      </c>
    </row>
    <row r="66" spans="1:8" x14ac:dyDescent="0.25">
      <c r="B66" s="51" t="s">
        <v>105</v>
      </c>
      <c r="C66" s="2" t="s">
        <v>109</v>
      </c>
      <c r="D66" s="2" t="s">
        <v>110</v>
      </c>
      <c r="F66" s="51" t="s">
        <v>103</v>
      </c>
      <c r="G66" s="2" t="s">
        <v>109</v>
      </c>
      <c r="H66" s="2" t="s">
        <v>110</v>
      </c>
    </row>
    <row r="67" spans="1:8" x14ac:dyDescent="0.25">
      <c r="B67" s="52" t="s">
        <v>104</v>
      </c>
      <c r="C67" s="27" t="s">
        <v>97</v>
      </c>
      <c r="D67" s="2" t="s">
        <v>111</v>
      </c>
      <c r="F67" s="53" t="s">
        <v>104</v>
      </c>
      <c r="G67" s="27" t="s">
        <v>97</v>
      </c>
      <c r="H67" s="2" t="s">
        <v>111</v>
      </c>
    </row>
    <row r="68" spans="1:8" x14ac:dyDescent="0.25">
      <c r="A68" s="8" t="s">
        <v>60</v>
      </c>
      <c r="B68" s="12"/>
      <c r="C68" s="39" t="e">
        <f>(B68/100)*G56</f>
        <v>#DIV/0!</v>
      </c>
      <c r="D68" s="63">
        <f>B68/100*B9</f>
        <v>0</v>
      </c>
      <c r="F68" s="12"/>
      <c r="G68" s="39" t="e">
        <f>(F68/100)*G56</f>
        <v>#DIV/0!</v>
      </c>
      <c r="H68" s="63">
        <f>F68/100*B9</f>
        <v>0</v>
      </c>
    </row>
    <row r="69" spans="1:8" x14ac:dyDescent="0.25">
      <c r="A69" s="8" t="s">
        <v>64</v>
      </c>
      <c r="B69" s="12"/>
      <c r="C69" s="39" t="e">
        <f>(B69/100)*G57</f>
        <v>#DIV/0!</v>
      </c>
      <c r="D69" s="63">
        <f>B69/100*B9</f>
        <v>0</v>
      </c>
      <c r="F69" s="12"/>
      <c r="G69" s="39" t="e">
        <f>(F69/100)*G57</f>
        <v>#DIV/0!</v>
      </c>
      <c r="H69" s="63">
        <f>F69/100*B9</f>
        <v>0</v>
      </c>
    </row>
    <row r="70" spans="1:8" x14ac:dyDescent="0.25">
      <c r="A70" s="8" t="s">
        <v>65</v>
      </c>
      <c r="B70" s="12"/>
      <c r="C70" s="39" t="e">
        <f>(B70/100)*G58</f>
        <v>#DIV/0!</v>
      </c>
      <c r="D70" s="63">
        <f>B70/100*B12</f>
        <v>0</v>
      </c>
      <c r="F70" s="12"/>
      <c r="G70" s="39" t="e">
        <f>(F70/100)*G58</f>
        <v>#DIV/0!</v>
      </c>
      <c r="H70" s="63">
        <f>F70/100*B12</f>
        <v>0</v>
      </c>
    </row>
    <row r="71" spans="1:8" x14ac:dyDescent="0.25">
      <c r="A71" s="8" t="s">
        <v>62</v>
      </c>
      <c r="B71" s="12"/>
      <c r="C71" s="39" t="e">
        <f>(B71/100)*G59</f>
        <v>#DIV/0!</v>
      </c>
      <c r="D71" s="63">
        <f>B71/100*B12</f>
        <v>0</v>
      </c>
      <c r="F71" s="12"/>
      <c r="G71" s="39" t="e">
        <f>(F71/100)*G59</f>
        <v>#DIV/0!</v>
      </c>
      <c r="H71" s="63">
        <f>F71/100*B12</f>
        <v>0</v>
      </c>
    </row>
  </sheetData>
  <sheetProtection sheet="1" objects="1" scenarios="1" selectLockedCells="1"/>
  <mergeCells count="2">
    <mergeCell ref="B56:C56"/>
    <mergeCell ref="B59:C59"/>
  </mergeCells>
  <dataValidations count="1">
    <dataValidation type="list" allowBlank="1" showInputMessage="1" showErrorMessage="1" sqref="D18:E40">
      <formula1>$H$45:$H$46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"/>
  <sheetViews>
    <sheetView tabSelected="1" topLeftCell="A39" workbookViewId="0">
      <selection activeCell="F42" sqref="F42"/>
    </sheetView>
  </sheetViews>
  <sheetFormatPr defaultRowHeight="15.75" x14ac:dyDescent="0.25"/>
  <cols>
    <col min="1" max="1" width="27" style="2" customWidth="1"/>
    <col min="2" max="2" width="12.42578125" style="2" customWidth="1"/>
    <col min="3" max="3" width="10.7109375" style="2" customWidth="1"/>
    <col min="4" max="4" width="11.28515625" style="2" customWidth="1"/>
    <col min="5" max="5" width="11.5703125" style="2" customWidth="1"/>
    <col min="6" max="6" width="9.140625" style="2"/>
    <col min="7" max="7" width="16.7109375" style="2" customWidth="1"/>
    <col min="8" max="8" width="20.42578125" style="2" customWidth="1"/>
    <col min="9" max="9" width="11.7109375" style="2" customWidth="1"/>
    <col min="10" max="16384" width="9.140625" style="2"/>
  </cols>
  <sheetData>
    <row r="1" spans="1:12" x14ac:dyDescent="0.25">
      <c r="A1" s="1" t="s">
        <v>107</v>
      </c>
      <c r="G1" s="31" t="s">
        <v>0</v>
      </c>
      <c r="H1" s="3"/>
      <c r="I1" s="14"/>
    </row>
    <row r="2" spans="1:12" x14ac:dyDescent="0.25">
      <c r="A2" s="55" t="s">
        <v>1</v>
      </c>
      <c r="B2" s="56"/>
      <c r="C2" s="29"/>
      <c r="D2" s="29"/>
      <c r="E2" s="29"/>
      <c r="F2" s="29"/>
      <c r="G2" s="29"/>
      <c r="H2" s="29"/>
    </row>
    <row r="3" spans="1:12" ht="16.5" thickBot="1" x14ac:dyDescent="0.3">
      <c r="A3" s="54" t="s">
        <v>2</v>
      </c>
    </row>
    <row r="4" spans="1:12" ht="16.5" thickBot="1" x14ac:dyDescent="0.3">
      <c r="A4" s="4" t="s">
        <v>3</v>
      </c>
      <c r="B4" s="5"/>
      <c r="C4" s="5"/>
      <c r="D4" s="6" t="s">
        <v>4</v>
      </c>
    </row>
    <row r="5" spans="1:12" x14ac:dyDescent="0.25">
      <c r="B5" s="28" t="s">
        <v>6</v>
      </c>
      <c r="C5" s="29" t="s">
        <v>7</v>
      </c>
      <c r="D5" s="30" t="s">
        <v>8</v>
      </c>
      <c r="L5" s="8"/>
    </row>
    <row r="6" spans="1:12" x14ac:dyDescent="0.25">
      <c r="A6" s="2" t="s">
        <v>9</v>
      </c>
      <c r="B6" s="12"/>
      <c r="C6" s="12"/>
      <c r="D6" s="12"/>
      <c r="L6" s="8"/>
    </row>
    <row r="7" spans="1:12" ht="16.5" thickBot="1" x14ac:dyDescent="0.3">
      <c r="A7" s="2" t="s">
        <v>10</v>
      </c>
      <c r="B7" s="59" t="e">
        <f>C45</f>
        <v>#DIV/0!</v>
      </c>
    </row>
    <row r="8" spans="1:12" ht="16.5" thickBot="1" x14ac:dyDescent="0.3">
      <c r="A8" s="2" t="s">
        <v>11</v>
      </c>
      <c r="B8" s="12"/>
      <c r="C8" s="57" t="e">
        <f>C42</f>
        <v>#DIV/0!</v>
      </c>
      <c r="D8" s="32" t="s">
        <v>12</v>
      </c>
      <c r="E8" s="10"/>
    </row>
    <row r="9" spans="1:12" x14ac:dyDescent="0.25">
      <c r="A9" s="2" t="s">
        <v>14</v>
      </c>
      <c r="B9" s="58">
        <f>B6*D6</f>
        <v>0</v>
      </c>
      <c r="C9" s="7"/>
    </row>
    <row r="10" spans="1:12" x14ac:dyDescent="0.25">
      <c r="A10" s="2" t="s">
        <v>100</v>
      </c>
      <c r="B10" s="39">
        <f>B9*B8</f>
        <v>0</v>
      </c>
      <c r="C10" s="7"/>
    </row>
    <row r="11" spans="1:12" x14ac:dyDescent="0.25">
      <c r="A11" s="2" t="s">
        <v>15</v>
      </c>
      <c r="B11" s="12"/>
    </row>
    <row r="12" spans="1:12" ht="16.5" thickBot="1" x14ac:dyDescent="0.3">
      <c r="A12" s="2" t="s">
        <v>16</v>
      </c>
      <c r="B12" s="58">
        <f>B6*D6*(100-B11)/100</f>
        <v>0</v>
      </c>
    </row>
    <row r="13" spans="1:12" ht="16.5" thickBot="1" x14ac:dyDescent="0.3">
      <c r="A13" s="2" t="s">
        <v>18</v>
      </c>
      <c r="B13" s="12"/>
      <c r="C13" s="57" t="e">
        <f>C45</f>
        <v>#DIV/0!</v>
      </c>
      <c r="D13" s="32" t="s">
        <v>88</v>
      </c>
      <c r="E13" s="10"/>
    </row>
    <row r="14" spans="1:12" x14ac:dyDescent="0.25">
      <c r="A14" s="2" t="s">
        <v>19</v>
      </c>
      <c r="B14" s="39">
        <f>B12*B13</f>
        <v>0</v>
      </c>
    </row>
    <row r="16" spans="1:12" x14ac:dyDescent="0.25">
      <c r="B16" s="1" t="s">
        <v>20</v>
      </c>
      <c r="C16" s="1"/>
      <c r="D16" s="1" t="s">
        <v>94</v>
      </c>
      <c r="E16" s="1" t="s">
        <v>95</v>
      </c>
      <c r="F16" s="1"/>
      <c r="G16" s="1"/>
    </row>
    <row r="17" spans="1:8" x14ac:dyDescent="0.25">
      <c r="A17" s="45" t="s">
        <v>97</v>
      </c>
      <c r="B17" s="1" t="s">
        <v>21</v>
      </c>
      <c r="C17" s="1" t="s">
        <v>22</v>
      </c>
      <c r="D17" s="1" t="s">
        <v>5</v>
      </c>
      <c r="E17" s="1" t="s">
        <v>17</v>
      </c>
      <c r="F17" s="1"/>
      <c r="G17" s="1" t="s">
        <v>84</v>
      </c>
    </row>
    <row r="18" spans="1:8" x14ac:dyDescent="0.25">
      <c r="A18" s="2" t="s">
        <v>23</v>
      </c>
      <c r="B18" s="11"/>
      <c r="C18" s="22" t="e">
        <f>B18/B6</f>
        <v>#DIV/0!</v>
      </c>
      <c r="D18" s="12"/>
      <c r="E18" s="12"/>
      <c r="G18" s="26"/>
      <c r="H18" s="27" t="s">
        <v>85</v>
      </c>
    </row>
    <row r="19" spans="1:8" x14ac:dyDescent="0.25">
      <c r="A19" s="2" t="s">
        <v>24</v>
      </c>
      <c r="B19" s="11"/>
      <c r="C19" s="22" t="e">
        <f>B19/B6</f>
        <v>#DIV/0!</v>
      </c>
      <c r="D19" s="12"/>
      <c r="E19" s="12"/>
      <c r="G19" s="26"/>
      <c r="H19" s="27" t="s">
        <v>86</v>
      </c>
    </row>
    <row r="20" spans="1:8" x14ac:dyDescent="0.25">
      <c r="A20" s="2" t="s">
        <v>25</v>
      </c>
      <c r="B20" s="11"/>
      <c r="C20" s="22" t="e">
        <f>B20/B6</f>
        <v>#DIV/0!</v>
      </c>
      <c r="D20" s="12"/>
      <c r="E20" s="12"/>
      <c r="F20" s="8"/>
    </row>
    <row r="21" spans="1:8" x14ac:dyDescent="0.25">
      <c r="A21" s="2" t="s">
        <v>26</v>
      </c>
      <c r="B21" s="11"/>
      <c r="C21" s="22" t="e">
        <f>B21/B6</f>
        <v>#DIV/0!</v>
      </c>
      <c r="D21" s="12"/>
      <c r="E21" s="12"/>
      <c r="F21" s="8"/>
      <c r="G21" s="1" t="s">
        <v>87</v>
      </c>
    </row>
    <row r="22" spans="1:8" x14ac:dyDescent="0.25">
      <c r="A22" s="2" t="s">
        <v>27</v>
      </c>
      <c r="B22" s="11"/>
      <c r="C22" s="22" t="e">
        <f>B22/B6</f>
        <v>#DIV/0!</v>
      </c>
      <c r="D22" s="12"/>
      <c r="E22" s="12"/>
      <c r="G22" s="26"/>
      <c r="H22" s="27" t="s">
        <v>85</v>
      </c>
    </row>
    <row r="23" spans="1:8" x14ac:dyDescent="0.25">
      <c r="A23" s="2" t="s">
        <v>28</v>
      </c>
      <c r="B23" s="11"/>
      <c r="C23" s="22" t="e">
        <f>B23/B6</f>
        <v>#DIV/0!</v>
      </c>
      <c r="D23" s="12"/>
      <c r="E23" s="12"/>
      <c r="G23" s="26"/>
      <c r="H23" s="27" t="s">
        <v>86</v>
      </c>
    </row>
    <row r="24" spans="1:8" x14ac:dyDescent="0.25">
      <c r="A24" s="2" t="s">
        <v>29</v>
      </c>
      <c r="B24" s="11"/>
      <c r="C24" s="22" t="e">
        <f>B24/B6</f>
        <v>#DIV/0!</v>
      </c>
      <c r="D24" s="12"/>
      <c r="E24" s="12"/>
      <c r="F24" s="8"/>
    </row>
    <row r="25" spans="1:8" x14ac:dyDescent="0.25">
      <c r="A25" s="2" t="s">
        <v>30</v>
      </c>
      <c r="B25" s="11"/>
      <c r="C25" s="22" t="e">
        <f>B25/B6</f>
        <v>#DIV/0!</v>
      </c>
      <c r="D25" s="12"/>
      <c r="E25" s="12"/>
      <c r="F25" s="8"/>
      <c r="G25" s="13"/>
      <c r="H25" s="14"/>
    </row>
    <row r="26" spans="1:8" x14ac:dyDescent="0.25">
      <c r="A26" s="2" t="s">
        <v>31</v>
      </c>
      <c r="B26" s="11"/>
      <c r="C26" s="22" t="e">
        <f>B26/B6</f>
        <v>#DIV/0!</v>
      </c>
      <c r="D26" s="12"/>
      <c r="E26" s="12"/>
    </row>
    <row r="27" spans="1:8" x14ac:dyDescent="0.25">
      <c r="A27" s="2" t="s">
        <v>32</v>
      </c>
      <c r="B27" s="11"/>
      <c r="C27" s="22" t="e">
        <f>B27/B6</f>
        <v>#DIV/0!</v>
      </c>
      <c r="D27" s="12"/>
      <c r="E27" s="12"/>
    </row>
    <row r="28" spans="1:8" x14ac:dyDescent="0.25">
      <c r="A28" s="2" t="s">
        <v>33</v>
      </c>
      <c r="B28" s="11"/>
      <c r="C28" s="22" t="e">
        <f>B28/B6</f>
        <v>#DIV/0!</v>
      </c>
      <c r="D28" s="12"/>
      <c r="E28" s="12"/>
    </row>
    <row r="29" spans="1:8" x14ac:dyDescent="0.25">
      <c r="A29" s="2" t="s">
        <v>34</v>
      </c>
      <c r="B29" s="11"/>
      <c r="C29" s="22" t="e">
        <f>B29/B6</f>
        <v>#DIV/0!</v>
      </c>
      <c r="D29" s="12"/>
      <c r="E29" s="12"/>
    </row>
    <row r="30" spans="1:8" ht="16.5" thickBot="1" x14ac:dyDescent="0.3">
      <c r="A30" s="2" t="s">
        <v>35</v>
      </c>
      <c r="B30" s="11"/>
      <c r="C30" s="22" t="e">
        <f>B30/B6</f>
        <v>#DIV/0!</v>
      </c>
      <c r="D30" s="12"/>
      <c r="E30" s="12"/>
      <c r="F30" s="34" t="s">
        <v>36</v>
      </c>
    </row>
    <row r="31" spans="1:8" ht="16.5" thickBot="1" x14ac:dyDescent="0.3">
      <c r="A31" s="2" t="s">
        <v>37</v>
      </c>
      <c r="B31" s="11"/>
      <c r="C31" s="22" t="e">
        <f>2000/F31*B31</f>
        <v>#DIV/0!</v>
      </c>
      <c r="D31" s="12"/>
      <c r="E31" s="12"/>
      <c r="F31" s="15"/>
    </row>
    <row r="32" spans="1:8" x14ac:dyDescent="0.25">
      <c r="A32" s="2" t="s">
        <v>38</v>
      </c>
      <c r="B32" s="11"/>
      <c r="C32" s="22" t="e">
        <f>2000/F31*B32</f>
        <v>#DIV/0!</v>
      </c>
      <c r="D32" s="12"/>
      <c r="E32" s="12"/>
    </row>
    <row r="33" spans="1:8" x14ac:dyDescent="0.25">
      <c r="A33" s="2" t="s">
        <v>39</v>
      </c>
      <c r="B33" s="11"/>
      <c r="C33" s="22">
        <f>B33</f>
        <v>0</v>
      </c>
      <c r="D33" s="12"/>
      <c r="E33" s="12"/>
      <c r="F33" s="33" t="s">
        <v>40</v>
      </c>
      <c r="G33" s="29"/>
    </row>
    <row r="34" spans="1:8" ht="16.5" thickBot="1" x14ac:dyDescent="0.3">
      <c r="A34" s="2" t="s">
        <v>41</v>
      </c>
      <c r="B34" s="11"/>
      <c r="C34" s="22" t="e">
        <f>B34/F34</f>
        <v>#DIV/0!</v>
      </c>
      <c r="D34" s="12"/>
      <c r="E34" s="12"/>
      <c r="F34" s="9"/>
      <c r="G34" s="16" t="s">
        <v>42</v>
      </c>
    </row>
    <row r="35" spans="1:8" x14ac:dyDescent="0.25">
      <c r="A35" s="2" t="s">
        <v>43</v>
      </c>
      <c r="B35" s="11"/>
      <c r="C35" s="22">
        <f>B35</f>
        <v>0</v>
      </c>
      <c r="D35" s="12"/>
      <c r="E35" s="12"/>
    </row>
    <row r="36" spans="1:8" x14ac:dyDescent="0.25">
      <c r="A36" s="2" t="s">
        <v>44</v>
      </c>
      <c r="B36" s="11"/>
      <c r="C36" s="22">
        <f>B36</f>
        <v>0</v>
      </c>
      <c r="D36" s="12"/>
      <c r="E36" s="12"/>
      <c r="F36" s="33" t="s">
        <v>45</v>
      </c>
      <c r="G36" s="29"/>
    </row>
    <row r="37" spans="1:8" ht="16.5" thickBot="1" x14ac:dyDescent="0.3">
      <c r="A37" s="2" t="s">
        <v>46</v>
      </c>
      <c r="B37" s="11"/>
      <c r="C37" s="22" t="e">
        <f>B37/F37</f>
        <v>#DIV/0!</v>
      </c>
      <c r="D37" s="12"/>
      <c r="E37" s="12"/>
      <c r="F37" s="9"/>
      <c r="G37" s="16" t="s">
        <v>42</v>
      </c>
    </row>
    <row r="38" spans="1:8" x14ac:dyDescent="0.25">
      <c r="A38" s="2" t="s">
        <v>47</v>
      </c>
      <c r="B38" s="11"/>
      <c r="C38" s="22">
        <f>B38</f>
        <v>0</v>
      </c>
      <c r="D38" s="12"/>
      <c r="E38" s="12"/>
      <c r="F38" s="33" t="s">
        <v>53</v>
      </c>
      <c r="G38" s="29"/>
    </row>
    <row r="39" spans="1:8" ht="16.5" thickBot="1" x14ac:dyDescent="0.3">
      <c r="A39" s="2" t="s">
        <v>54</v>
      </c>
      <c r="B39" s="11"/>
      <c r="C39" s="22" t="e">
        <f>B39/F39</f>
        <v>#DIV/0!</v>
      </c>
      <c r="D39" s="12"/>
      <c r="E39" s="12"/>
      <c r="F39" s="9"/>
      <c r="G39" s="16" t="s">
        <v>42</v>
      </c>
    </row>
    <row r="40" spans="1:8" x14ac:dyDescent="0.25">
      <c r="A40" s="2" t="s">
        <v>55</v>
      </c>
      <c r="B40" s="11"/>
      <c r="C40" s="22" t="e">
        <f>B40/F40</f>
        <v>#DIV/0!</v>
      </c>
      <c r="D40" s="12"/>
      <c r="E40" s="12"/>
      <c r="F40" s="25"/>
      <c r="G40" s="16" t="s">
        <v>42</v>
      </c>
    </row>
    <row r="41" spans="1:8" x14ac:dyDescent="0.25">
      <c r="C41" s="20"/>
      <c r="E41" s="14"/>
    </row>
    <row r="42" spans="1:8" x14ac:dyDescent="0.25">
      <c r="A42" s="29"/>
      <c r="B42" s="35" t="s">
        <v>56</v>
      </c>
      <c r="C42" s="22" t="e">
        <f>SUM(C18:C26)</f>
        <v>#DIV/0!</v>
      </c>
    </row>
    <row r="43" spans="1:8" x14ac:dyDescent="0.25">
      <c r="A43" s="36"/>
      <c r="B43" s="37" t="s">
        <v>49</v>
      </c>
      <c r="C43" s="22" t="e">
        <f>SUM(C18:C35)</f>
        <v>#DIV/0!</v>
      </c>
    </row>
    <row r="44" spans="1:8" x14ac:dyDescent="0.25">
      <c r="A44" s="36"/>
      <c r="B44" s="37" t="s">
        <v>57</v>
      </c>
      <c r="C44" s="22" t="e">
        <f>SUM(C18:C39)</f>
        <v>#DIV/0!</v>
      </c>
      <c r="H44" s="2" t="s">
        <v>52</v>
      </c>
    </row>
    <row r="45" spans="1:8" x14ac:dyDescent="0.25">
      <c r="A45" s="36"/>
      <c r="B45" s="37" t="s">
        <v>63</v>
      </c>
      <c r="C45" s="22" t="e">
        <f>SUM(C18:C40)</f>
        <v>#DIV/0!</v>
      </c>
      <c r="H45" s="21" t="s">
        <v>50</v>
      </c>
    </row>
    <row r="46" spans="1:8" x14ac:dyDescent="0.25">
      <c r="H46" s="21" t="s">
        <v>51</v>
      </c>
    </row>
    <row r="48" spans="1:8" x14ac:dyDescent="0.25">
      <c r="A48" s="47" t="s">
        <v>96</v>
      </c>
      <c r="B48" s="1" t="s">
        <v>5</v>
      </c>
      <c r="C48" s="1" t="s">
        <v>5</v>
      </c>
      <c r="G48" s="40" t="s">
        <v>17</v>
      </c>
      <c r="H48" s="40" t="s">
        <v>17</v>
      </c>
    </row>
    <row r="49" spans="1:11" x14ac:dyDescent="0.25">
      <c r="A49" s="8" t="s">
        <v>81</v>
      </c>
      <c r="B49" s="1" t="s">
        <v>50</v>
      </c>
      <c r="C49" s="1" t="s">
        <v>51</v>
      </c>
      <c r="F49" s="8" t="s">
        <v>81</v>
      </c>
      <c r="G49" s="40" t="s">
        <v>50</v>
      </c>
      <c r="H49" s="40" t="s">
        <v>51</v>
      </c>
      <c r="K49" s="8"/>
    </row>
    <row r="50" spans="1:11" x14ac:dyDescent="0.25">
      <c r="A50" s="8" t="s">
        <v>80</v>
      </c>
      <c r="B50" s="38">
        <f>SUMIF(D18:D26,"Farmer 1",C18:C26)</f>
        <v>0</v>
      </c>
      <c r="C50" s="38">
        <f>SUMIF(D18:D26,"Farmer 2",C18:C26)</f>
        <v>0</v>
      </c>
      <c r="F50" s="8" t="s">
        <v>58</v>
      </c>
      <c r="G50" s="38">
        <f>SUMIF(E18:E26,"Farmer 1",C18:C26)</f>
        <v>0</v>
      </c>
      <c r="H50" s="38">
        <f>SUMIF(E18:E26,"Farmer 2",C18:C26)</f>
        <v>0</v>
      </c>
      <c r="K50" s="8"/>
    </row>
    <row r="51" spans="1:11" x14ac:dyDescent="0.25">
      <c r="A51" s="8" t="s">
        <v>83</v>
      </c>
      <c r="B51" s="38" t="e">
        <f>SUMIF(D27:D39,"Farmer 1",C27:C39)+((C39*(G18/100)))</f>
        <v>#DIV/0!</v>
      </c>
      <c r="C51" s="38" t="e">
        <f>SUMIF(D27:D38,"Farmer 2",C27:C38)+(C39*(G19/100))</f>
        <v>#DIV/0!</v>
      </c>
      <c r="F51" s="8" t="s">
        <v>82</v>
      </c>
      <c r="G51" s="38" t="e">
        <f>SUMIF(E27:E38,"Farmer 1",C27:C38)+(C39*(G19/100))</f>
        <v>#DIV/0!</v>
      </c>
      <c r="H51" s="38" t="e">
        <f>SUMIF(E27:E38,"Farmer 2",C27:C38)+(C39*(100-G19)/100)</f>
        <v>#DIV/0!</v>
      </c>
    </row>
    <row r="52" spans="1:11" x14ac:dyDescent="0.25">
      <c r="A52" s="8" t="s">
        <v>59</v>
      </c>
      <c r="B52" s="38" t="e">
        <f>SUMIF(D38,"Farmer 1",C38)+(C40*(G22/100))</f>
        <v>#DIV/0!</v>
      </c>
      <c r="C52" s="38" t="e">
        <f>SUMIF(D38:D40,"Farmer 2",C38:C40)+(C40*(G23/100))</f>
        <v>#DIV/0!</v>
      </c>
      <c r="F52" s="8" t="s">
        <v>59</v>
      </c>
      <c r="G52" s="38" t="e">
        <f>SUMIF(E38,"Farmer 1",C38)+(C40*(G23/100))</f>
        <v>#DIV/0!</v>
      </c>
      <c r="H52" s="38" t="e">
        <f>SUMIF(E38,"Farmer 2",C38)+(C40*(100-G23)/100)</f>
        <v>#DIV/0!</v>
      </c>
    </row>
    <row r="53" spans="1:11" x14ac:dyDescent="0.25">
      <c r="A53" s="8" t="s">
        <v>13</v>
      </c>
      <c r="B53" s="50" t="e">
        <f>(B50*B9)+(B51*B9)+(B52*B12)</f>
        <v>#DIV/0!</v>
      </c>
      <c r="C53" s="50" t="e">
        <f>(C50*B9)+(C51*B9)+(C52*B12)</f>
        <v>#DIV/0!</v>
      </c>
      <c r="F53" s="8" t="s">
        <v>13</v>
      </c>
      <c r="G53" s="38" t="e">
        <f>(G50*B9)+(G51*B9)+(G52*B12)</f>
        <v>#DIV/0!</v>
      </c>
      <c r="H53" s="38" t="e">
        <f>(H50*B9)+(H51*B9)+(H52*B12)</f>
        <v>#DIV/0!</v>
      </c>
    </row>
    <row r="54" spans="1:11" x14ac:dyDescent="0.25">
      <c r="E54" s="14"/>
    </row>
    <row r="55" spans="1:11" x14ac:dyDescent="0.25">
      <c r="A55" s="14"/>
      <c r="B55" s="41" t="s">
        <v>89</v>
      </c>
      <c r="C55" s="42"/>
      <c r="F55" s="29"/>
      <c r="G55" s="35" t="s">
        <v>98</v>
      </c>
      <c r="H55" s="17" t="s">
        <v>101</v>
      </c>
    </row>
    <row r="56" spans="1:11" x14ac:dyDescent="0.25">
      <c r="A56" s="18" t="s">
        <v>99</v>
      </c>
      <c r="B56" s="60" t="e">
        <f>B53-G53</f>
        <v>#DIV/0!</v>
      </c>
      <c r="C56" s="61"/>
      <c r="F56" s="48" t="s">
        <v>60</v>
      </c>
      <c r="G56" s="39" t="e">
        <f>C42*B9</f>
        <v>#DIV/0!</v>
      </c>
      <c r="H56" s="44">
        <f>B8*B9</f>
        <v>0</v>
      </c>
    </row>
    <row r="57" spans="1:11" x14ac:dyDescent="0.25">
      <c r="B57" s="19"/>
      <c r="F57" s="43" t="s">
        <v>61</v>
      </c>
      <c r="G57" s="39" t="e">
        <f>C43*B9</f>
        <v>#DIV/0!</v>
      </c>
      <c r="H57" s="49"/>
    </row>
    <row r="58" spans="1:11" x14ac:dyDescent="0.25">
      <c r="A58" s="13"/>
      <c r="B58" s="46" t="s">
        <v>90</v>
      </c>
      <c r="C58" s="42"/>
      <c r="F58" s="43" t="s">
        <v>65</v>
      </c>
      <c r="G58" s="39" t="e">
        <f>C44*B12</f>
        <v>#DIV/0!</v>
      </c>
      <c r="H58" s="44">
        <f>B13*B12</f>
        <v>0</v>
      </c>
    </row>
    <row r="59" spans="1:11" x14ac:dyDescent="0.25">
      <c r="A59" s="18" t="s">
        <v>99</v>
      </c>
      <c r="B59" s="62" t="e">
        <f>C53-H53</f>
        <v>#DIV/0!</v>
      </c>
      <c r="C59" s="61"/>
      <c r="F59" s="43" t="s">
        <v>62</v>
      </c>
      <c r="G59" s="39" t="e">
        <f>C45*B12</f>
        <v>#DIV/0!</v>
      </c>
      <c r="H59" s="49"/>
    </row>
    <row r="61" spans="1:11" x14ac:dyDescent="0.25">
      <c r="B61" s="19"/>
      <c r="E61" s="14"/>
    </row>
    <row r="62" spans="1:11" x14ac:dyDescent="0.25">
      <c r="E62" s="14"/>
    </row>
    <row r="65" spans="1:8" x14ac:dyDescent="0.25">
      <c r="B65" s="1" t="s">
        <v>108</v>
      </c>
      <c r="F65" s="1" t="s">
        <v>112</v>
      </c>
    </row>
    <row r="66" spans="1:8" x14ac:dyDescent="0.25">
      <c r="B66" s="51" t="s">
        <v>105</v>
      </c>
      <c r="C66" s="2" t="s">
        <v>109</v>
      </c>
      <c r="D66" s="2" t="s">
        <v>110</v>
      </c>
      <c r="F66" s="51" t="s">
        <v>103</v>
      </c>
      <c r="G66" s="2" t="s">
        <v>109</v>
      </c>
      <c r="H66" s="2" t="s">
        <v>110</v>
      </c>
    </row>
    <row r="67" spans="1:8" x14ac:dyDescent="0.25">
      <c r="B67" s="52" t="s">
        <v>104</v>
      </c>
      <c r="C67" s="27" t="s">
        <v>97</v>
      </c>
      <c r="D67" s="2" t="s">
        <v>111</v>
      </c>
      <c r="F67" s="53" t="s">
        <v>104</v>
      </c>
      <c r="G67" s="27" t="s">
        <v>97</v>
      </c>
      <c r="H67" s="2" t="s">
        <v>111</v>
      </c>
    </row>
    <row r="68" spans="1:8" x14ac:dyDescent="0.25">
      <c r="A68" s="8" t="s">
        <v>60</v>
      </c>
      <c r="B68" s="12"/>
      <c r="C68" s="39" t="e">
        <f>(B68/100)*G56</f>
        <v>#DIV/0!</v>
      </c>
      <c r="D68" s="63">
        <f>B68/100*B9</f>
        <v>0</v>
      </c>
      <c r="F68" s="12"/>
      <c r="G68" s="39" t="e">
        <f>(F68/100)*G56</f>
        <v>#DIV/0!</v>
      </c>
      <c r="H68" s="63">
        <f>F68/100*B9</f>
        <v>0</v>
      </c>
    </row>
    <row r="69" spans="1:8" x14ac:dyDescent="0.25">
      <c r="A69" s="8" t="s">
        <v>64</v>
      </c>
      <c r="B69" s="12"/>
      <c r="C69" s="39" t="e">
        <f>(B69/100)*G57</f>
        <v>#DIV/0!</v>
      </c>
      <c r="D69" s="63">
        <f>B69/100*B9</f>
        <v>0</v>
      </c>
      <c r="F69" s="12"/>
      <c r="G69" s="39" t="e">
        <f>(F69/100)*G57</f>
        <v>#DIV/0!</v>
      </c>
      <c r="H69" s="63">
        <f>F69/100*B9</f>
        <v>0</v>
      </c>
    </row>
    <row r="70" spans="1:8" x14ac:dyDescent="0.25">
      <c r="A70" s="8" t="s">
        <v>65</v>
      </c>
      <c r="B70" s="12"/>
      <c r="C70" s="39" t="e">
        <f>(B70/100)*G58</f>
        <v>#DIV/0!</v>
      </c>
      <c r="D70" s="63">
        <f>B70/100*B12</f>
        <v>0</v>
      </c>
      <c r="F70" s="12"/>
      <c r="G70" s="39" t="e">
        <f>(F70/100)*G58</f>
        <v>#DIV/0!</v>
      </c>
      <c r="H70" s="63">
        <f>F70/100*B12</f>
        <v>0</v>
      </c>
    </row>
    <row r="71" spans="1:8" x14ac:dyDescent="0.25">
      <c r="A71" s="8" t="s">
        <v>62</v>
      </c>
      <c r="B71" s="12"/>
      <c r="C71" s="39" t="e">
        <f>(B71/100)*G59</f>
        <v>#DIV/0!</v>
      </c>
      <c r="D71" s="63">
        <f>B71/100*B12</f>
        <v>0</v>
      </c>
      <c r="F71" s="12"/>
      <c r="G71" s="39" t="e">
        <f>(F71/100)*G59</f>
        <v>#DIV/0!</v>
      </c>
      <c r="H71" s="63">
        <f>F71/100*B12</f>
        <v>0</v>
      </c>
    </row>
  </sheetData>
  <sheetProtection sheet="1" objects="1" scenarios="1" selectLockedCells="1"/>
  <mergeCells count="2">
    <mergeCell ref="B56:C56"/>
    <mergeCell ref="B59:C59"/>
  </mergeCells>
  <dataValidations count="1">
    <dataValidation type="list" allowBlank="1" showInputMessage="1" showErrorMessage="1" sqref="D18:E40">
      <formula1>$H$45:$H$46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Example</vt:lpstr>
      <vt:lpstr>Agreement 1</vt:lpstr>
      <vt:lpstr>Agreement 2</vt:lpstr>
      <vt:lpstr>Agreement 3</vt:lpstr>
      <vt:lpstr>Agreement 4</vt:lpstr>
      <vt:lpstr>Tempate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Gabriel</dc:creator>
  <cp:lastModifiedBy>Aaron Gabriel</cp:lastModifiedBy>
  <cp:lastPrinted>2017-01-25T18:06:15Z</cp:lastPrinted>
  <dcterms:created xsi:type="dcterms:W3CDTF">2016-02-08T22:44:17Z</dcterms:created>
  <dcterms:modified xsi:type="dcterms:W3CDTF">2017-01-30T16:58:21Z</dcterms:modified>
</cp:coreProperties>
</file>