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b28\Documents\Economics\Calculators\"/>
    </mc:Choice>
  </mc:AlternateContent>
  <bookViews>
    <workbookView xWindow="0" yWindow="0" windowWidth="17280" windowHeight="5640" activeTab="1"/>
  </bookViews>
  <sheets>
    <sheet name="Original-hay" sheetId="2" r:id="rId1"/>
    <sheet name="My farm-hay" sheetId="1" r:id="rId2"/>
    <sheet name="Original baleage" sheetId="3" r:id="rId3"/>
    <sheet name="My farm-baleag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22" i="4"/>
  <c r="I20" i="4"/>
  <c r="I18" i="4"/>
  <c r="O9" i="4"/>
  <c r="O13" i="4" s="1"/>
  <c r="I24" i="3"/>
  <c r="I22" i="3"/>
  <c r="I20" i="3"/>
  <c r="I18" i="3"/>
  <c r="E28" i="3" s="1"/>
  <c r="O9" i="3"/>
  <c r="O13" i="3" s="1"/>
  <c r="O9" i="2"/>
  <c r="O9" i="1"/>
  <c r="I34" i="2"/>
  <c r="I32" i="2"/>
  <c r="I30" i="2"/>
  <c r="I28" i="2"/>
  <c r="E38" i="2" s="1"/>
  <c r="AG21" i="2"/>
  <c r="AG19" i="2"/>
  <c r="AG17" i="2"/>
  <c r="AG15" i="2"/>
  <c r="AG23" i="2" s="1"/>
  <c r="O13" i="2"/>
  <c r="I34" i="1"/>
  <c r="E28" i="4" l="1"/>
  <c r="E29" i="4" s="1"/>
  <c r="M28" i="3"/>
  <c r="M29" i="3" s="1"/>
  <c r="E29" i="3"/>
  <c r="E39" i="2"/>
  <c r="M38" i="2"/>
  <c r="M39" i="2" s="1"/>
  <c r="I32" i="1"/>
  <c r="I30" i="1"/>
  <c r="I28" i="1"/>
  <c r="E38" i="1" s="1"/>
  <c r="O13" i="1"/>
  <c r="AG15" i="1"/>
  <c r="AG21" i="1"/>
  <c r="AG19" i="1"/>
  <c r="AG17" i="1"/>
  <c r="M28" i="4" l="1"/>
  <c r="M29" i="4" s="1"/>
  <c r="M38" i="1"/>
  <c r="M39" i="1" s="1"/>
  <c r="E39" i="1"/>
  <c r="AG23" i="1"/>
</calcChain>
</file>

<file path=xl/sharedStrings.xml><?xml version="1.0" encoding="utf-8"?>
<sst xmlns="http://schemas.openxmlformats.org/spreadsheetml/2006/main" count="210" uniqueCount="60">
  <si>
    <t xml:space="preserve">We can normally expect for feed hay for 180 to 210 days for a full winter in Wisconsin**.  Each 100 pounds of body weight equals 0.1 animal unit </t>
  </si>
  <si>
    <t>factors (i.e. 1,100 pound cow factor is 1.1).  You can adjust factors for your herd if animals are larger or smaller on average***.</t>
  </si>
  <si>
    <t>4.  Animal units to feed:</t>
  </si>
  <si>
    <t>Number</t>
  </si>
  <si>
    <t>Class</t>
  </si>
  <si>
    <t>of Head</t>
  </si>
  <si>
    <t>**Days Fed</t>
  </si>
  <si>
    <t>***Factor</t>
  </si>
  <si>
    <t>Animal Unit Days</t>
  </si>
  <si>
    <t>Bulls</t>
  </si>
  <si>
    <t>Mature Cows</t>
  </si>
  <si>
    <t>Yearling Cattle</t>
  </si>
  <si>
    <t>Calves</t>
  </si>
  <si>
    <t>=Total Animal Unit Days</t>
  </si>
  <si>
    <t>=Pounds of Hay Needed</t>
  </si>
  <si>
    <t>=Surplus or Shortage (Pounds)</t>
  </si>
  <si>
    <t>ESTIMATING WINTER HAY NEEDS FOR BEEF CATTLE</t>
  </si>
  <si>
    <t>Prepared by Bill Halfman, Extension Agent, Monroe County</t>
  </si>
  <si>
    <t>Adapted from W. Herbert Byrd III, Univeristy of Tennessee Agricultural Extension Service</t>
  </si>
  <si>
    <t>ENTER VALUES IN THE YELLOW BOXES.  THE BLUE BOXES WILL AUTOMATICALLY BE CALCULATED FOR YOU.</t>
  </si>
  <si>
    <t>1.  Weigh several bales of hay (in lbs.):</t>
  </si>
  <si>
    <t>=Average Bale Weight</t>
  </si>
  <si>
    <t>2.  Count the number of bales available for feed:</t>
  </si>
  <si>
    <t>=Bales Available</t>
  </si>
  <si>
    <t>3.  Account for storage and/or feeding loss*:</t>
  </si>
  <si>
    <t>Input loss factor.</t>
  </si>
  <si>
    <t>*Choose your type of storage and enter the corresponding loss factor.</t>
  </si>
  <si>
    <t>=Total Hay Available (pounds)</t>
  </si>
  <si>
    <t>Type of Storage</t>
  </si>
  <si>
    <t>Loss Factor</t>
  </si>
  <si>
    <t>Inside on ground</t>
  </si>
  <si>
    <t>5 to 7</t>
  </si>
  <si>
    <t>Inside on crushed stone</t>
  </si>
  <si>
    <t>3 to 5</t>
  </si>
  <si>
    <t>Outside on ground, uncovered</t>
  </si>
  <si>
    <t>20 to 35</t>
  </si>
  <si>
    <t>Outside on ground, covered</t>
  </si>
  <si>
    <t>15 to 35</t>
  </si>
  <si>
    <t>Outside on stone, uncovered</t>
  </si>
  <si>
    <t>13 to 20</t>
  </si>
  <si>
    <t>Outside on stone, covered</t>
  </si>
  <si>
    <t>10 to 17</t>
  </si>
  <si>
    <t>Outside on other base, covered</t>
  </si>
  <si>
    <t>12 to 20</t>
  </si>
  <si>
    <t>Weight</t>
  </si>
  <si>
    <t>per hd</t>
  </si>
  <si>
    <t>per class</t>
  </si>
  <si>
    <t>5.  Daily Hay Allocation as % of BW (2.8% is a good rule of thumb, as fed).</t>
  </si>
  <si>
    <t>=Bales of Hay Needed</t>
  </si>
  <si>
    <t xml:space="preserve">                                                   Adapted by Mike Baker, Beef Extension Specialist, Cornell University (August, 2020)</t>
  </si>
  <si>
    <t xml:space="preserve">**This evaluation is not for ration balancing. This hay may or may not meet the nutrient requirements of all classes of cattle. </t>
  </si>
  <si>
    <t>if this hay is nutritionally adequate.**</t>
  </si>
  <si>
    <t xml:space="preserve">The purpose of this spreadsheet is to first determine how much hay you need. Then forage testing is required to determine </t>
  </si>
  <si>
    <t>=Surplus or Shortage (bales)</t>
  </si>
  <si>
    <t>1.  Weigh several bales of baleage (in lbs.):</t>
  </si>
  <si>
    <t>2.  Count the number of bales of baleage available for feed:</t>
  </si>
  <si>
    <t>3.  Dry matter of bales</t>
  </si>
  <si>
    <t>=Total baleage available (pounds)</t>
  </si>
  <si>
    <t>=Pounds of baleage needed</t>
  </si>
  <si>
    <t>=Bales of baleage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</si>
</sst>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2" fontId="0" fillId="0" borderId="0" xfId="0" applyNumberFormat="1"/>
    <xf numFmtId="3" fontId="0" fillId="3" borderId="1" xfId="0" applyNumberFormat="1" applyFill="1" applyBorder="1"/>
    <xf numFmtId="37" fontId="0" fillId="3" borderId="1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2" fontId="0" fillId="0" borderId="0" xfId="0" applyNumberFormat="1" applyFill="1"/>
    <xf numFmtId="0" fontId="0" fillId="0" borderId="0" xfId="0" applyBorder="1"/>
    <xf numFmtId="0" fontId="0" fillId="0" borderId="0" xfId="0" quotePrefix="1"/>
    <xf numFmtId="0" fontId="4" fillId="0" borderId="0" xfId="0" quotePrefix="1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2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7" fillId="0" borderId="3" xfId="0" applyFont="1" applyBorder="1"/>
    <xf numFmtId="0" fontId="0" fillId="0" borderId="4" xfId="0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2" borderId="1" xfId="1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</xdr:colOff>
      <xdr:row>12</xdr:row>
      <xdr:rowOff>114300</xdr:rowOff>
    </xdr:from>
    <xdr:to>
      <xdr:col>11</xdr:col>
      <xdr:colOff>6350</xdr:colOff>
      <xdr:row>12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962650" y="2476500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</xdr:colOff>
      <xdr:row>12</xdr:row>
      <xdr:rowOff>114300</xdr:rowOff>
    </xdr:from>
    <xdr:to>
      <xdr:col>11</xdr:col>
      <xdr:colOff>6350</xdr:colOff>
      <xdr:row>12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962650" y="2476500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workbookViewId="0">
      <selection activeCell="O11" sqref="O11"/>
    </sheetView>
  </sheetViews>
  <sheetFormatPr defaultRowHeight="15.5" x14ac:dyDescent="0.35"/>
  <cols>
    <col min="3" max="3" width="12.25" customWidth="1"/>
    <col min="4" max="4" width="2.4140625" customWidth="1"/>
    <col min="6" max="6" width="2.4140625" customWidth="1"/>
    <col min="8" max="8" width="17.1640625" customWidth="1"/>
    <col min="9" max="9" width="8.75" customWidth="1"/>
    <col min="10" max="10" width="4.5" customWidth="1"/>
    <col min="11" max="11" width="6.25" customWidth="1"/>
    <col min="12" max="12" width="8" customWidth="1"/>
    <col min="13" max="13" width="12.75" customWidth="1"/>
    <col min="14" max="14" width="2.6640625" customWidth="1"/>
    <col min="15" max="15" width="9.75" bestFit="1" customWidth="1"/>
  </cols>
  <sheetData>
    <row r="1" spans="1:39" x14ac:dyDescent="0.3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39" x14ac:dyDescent="0.3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9" x14ac:dyDescent="0.3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9" x14ac:dyDescent="0.35">
      <c r="B4" s="16"/>
      <c r="C4" s="16"/>
      <c r="D4" s="16"/>
      <c r="E4" s="34" t="s">
        <v>49</v>
      </c>
      <c r="F4" s="34"/>
      <c r="G4" s="34"/>
      <c r="H4" s="34"/>
      <c r="I4" s="34"/>
      <c r="J4" s="34"/>
      <c r="K4" s="34"/>
      <c r="L4" s="16"/>
      <c r="M4" s="16"/>
      <c r="N4" s="16"/>
      <c r="O4" s="16"/>
      <c r="P4" s="16"/>
    </row>
    <row r="5" spans="1:39" x14ac:dyDescent="0.35">
      <c r="B5" s="16"/>
      <c r="C5" s="16"/>
      <c r="D5" s="16"/>
      <c r="E5" s="34"/>
      <c r="F5" s="34"/>
      <c r="G5" s="34"/>
      <c r="H5" s="34"/>
      <c r="I5" s="34"/>
      <c r="J5" s="34"/>
      <c r="K5" s="34"/>
      <c r="L5" s="16"/>
      <c r="M5" s="16"/>
      <c r="N5" s="16"/>
      <c r="O5" s="16"/>
      <c r="P5" s="16"/>
    </row>
    <row r="6" spans="1:39" x14ac:dyDescent="0.35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8" spans="1:39" x14ac:dyDescent="0.35">
      <c r="B8" t="s">
        <v>20</v>
      </c>
    </row>
    <row r="9" spans="1:39" x14ac:dyDescent="0.35">
      <c r="C9" s="4">
        <v>800</v>
      </c>
      <c r="E9" s="4">
        <v>800</v>
      </c>
      <c r="F9" s="17"/>
      <c r="G9" s="4">
        <v>800</v>
      </c>
      <c r="H9" s="4">
        <v>900</v>
      </c>
      <c r="I9" s="4">
        <v>850</v>
      </c>
      <c r="O9" s="18">
        <f>AVERAGE(C9,E9,G9,H9,I9)</f>
        <v>830</v>
      </c>
      <c r="P9" s="13" t="s">
        <v>21</v>
      </c>
      <c r="V9" s="30" t="s">
        <v>0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5">
      <c r="V10" s="30" t="s">
        <v>1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x14ac:dyDescent="0.35">
      <c r="B11" t="s">
        <v>22</v>
      </c>
      <c r="I11" s="4">
        <v>350</v>
      </c>
      <c r="O11" s="4">
        <v>300</v>
      </c>
      <c r="P11" s="13" t="s">
        <v>23</v>
      </c>
    </row>
    <row r="12" spans="1:39" x14ac:dyDescent="0.35">
      <c r="V12" t="s">
        <v>2</v>
      </c>
      <c r="AA12" s="1" t="s">
        <v>3</v>
      </c>
    </row>
    <row r="13" spans="1:39" x14ac:dyDescent="0.35">
      <c r="B13" t="s">
        <v>24</v>
      </c>
      <c r="I13" s="4">
        <v>15</v>
      </c>
      <c r="L13" s="35" t="s">
        <v>25</v>
      </c>
      <c r="M13" s="35"/>
      <c r="O13" s="6">
        <f>(O9*O11)*(100-I13)/100</f>
        <v>211650</v>
      </c>
      <c r="P13" s="13" t="s">
        <v>27</v>
      </c>
      <c r="Y13" s="1" t="s">
        <v>4</v>
      </c>
      <c r="AA13" s="1" t="s">
        <v>5</v>
      </c>
      <c r="AC13" s="1" t="s">
        <v>6</v>
      </c>
      <c r="AE13" s="1" t="s">
        <v>7</v>
      </c>
      <c r="AG13" s="2" t="s">
        <v>8</v>
      </c>
    </row>
    <row r="14" spans="1:39" x14ac:dyDescent="0.35">
      <c r="O14" s="12"/>
    </row>
    <row r="15" spans="1:39" x14ac:dyDescent="0.35">
      <c r="B15" s="30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Y15" s="19" t="s">
        <v>9</v>
      </c>
      <c r="AA15" s="4">
        <v>2</v>
      </c>
      <c r="AC15" s="4">
        <v>180</v>
      </c>
      <c r="AE15" s="5">
        <v>2</v>
      </c>
      <c r="AG15" s="6">
        <f>AA15*AC15*AE15</f>
        <v>720</v>
      </c>
    </row>
    <row r="16" spans="1:39" x14ac:dyDescent="0.35">
      <c r="C16" s="20" t="s">
        <v>28</v>
      </c>
      <c r="D16" s="21"/>
      <c r="E16" s="21"/>
      <c r="F16" s="21"/>
      <c r="G16" s="21"/>
      <c r="H16" s="22" t="s">
        <v>29</v>
      </c>
      <c r="I16" s="21"/>
      <c r="J16" s="23"/>
      <c r="Y16" s="19"/>
      <c r="AE16" s="5"/>
    </row>
    <row r="17" spans="2:39" x14ac:dyDescent="0.35">
      <c r="C17" s="24" t="s">
        <v>30</v>
      </c>
      <c r="D17" s="12"/>
      <c r="E17" s="12"/>
      <c r="F17" s="12"/>
      <c r="G17" s="12"/>
      <c r="H17" s="12"/>
      <c r="I17" s="12" t="s">
        <v>31</v>
      </c>
      <c r="J17" s="25"/>
      <c r="Y17" s="19" t="s">
        <v>10</v>
      </c>
      <c r="AA17" s="4">
        <v>38</v>
      </c>
      <c r="AC17" s="4">
        <v>180</v>
      </c>
      <c r="AE17" s="5">
        <v>1.1000000000000001</v>
      </c>
      <c r="AG17" s="6">
        <f>AA17*AC17*AE17</f>
        <v>7524.0000000000009</v>
      </c>
    </row>
    <row r="18" spans="2:39" x14ac:dyDescent="0.35">
      <c r="C18" s="24" t="s">
        <v>32</v>
      </c>
      <c r="D18" s="12"/>
      <c r="E18" s="12"/>
      <c r="F18" s="12"/>
      <c r="G18" s="12"/>
      <c r="H18" s="12"/>
      <c r="I18" s="12" t="s">
        <v>33</v>
      </c>
      <c r="J18" s="25"/>
      <c r="Y18" s="19"/>
      <c r="AE18" s="5"/>
    </row>
    <row r="19" spans="2:39" x14ac:dyDescent="0.35">
      <c r="C19" s="24" t="s">
        <v>34</v>
      </c>
      <c r="D19" s="12"/>
      <c r="E19" s="12"/>
      <c r="F19" s="12"/>
      <c r="G19" s="12"/>
      <c r="H19" s="12"/>
      <c r="I19" s="12" t="s">
        <v>35</v>
      </c>
      <c r="J19" s="25"/>
      <c r="Y19" s="19" t="s">
        <v>11</v>
      </c>
      <c r="AA19" s="4">
        <v>0</v>
      </c>
      <c r="AC19" s="4">
        <v>180</v>
      </c>
      <c r="AE19" s="5">
        <v>0.5</v>
      </c>
      <c r="AG19" s="7">
        <f>AA19*AC19*AE19</f>
        <v>0</v>
      </c>
    </row>
    <row r="20" spans="2:39" x14ac:dyDescent="0.35">
      <c r="C20" s="24" t="s">
        <v>36</v>
      </c>
      <c r="D20" s="12"/>
      <c r="E20" s="12"/>
      <c r="F20" s="12"/>
      <c r="G20" s="12"/>
      <c r="H20" s="12"/>
      <c r="I20" s="12" t="s">
        <v>37</v>
      </c>
      <c r="J20" s="25"/>
      <c r="Y20" s="19"/>
      <c r="AE20" s="5"/>
    </row>
    <row r="21" spans="2:39" x14ac:dyDescent="0.35">
      <c r="C21" s="24" t="s">
        <v>38</v>
      </c>
      <c r="D21" s="12"/>
      <c r="E21" s="12"/>
      <c r="F21" s="12"/>
      <c r="G21" s="12"/>
      <c r="H21" s="12"/>
      <c r="I21" s="12" t="s">
        <v>39</v>
      </c>
      <c r="J21" s="25"/>
      <c r="Y21" s="19" t="s">
        <v>12</v>
      </c>
      <c r="AA21" s="4">
        <v>15</v>
      </c>
      <c r="AC21" s="4">
        <v>180</v>
      </c>
      <c r="AE21" s="5">
        <v>0.25</v>
      </c>
      <c r="AG21" s="6">
        <f>AA21*AC21*AE21</f>
        <v>675</v>
      </c>
    </row>
    <row r="22" spans="2:39" x14ac:dyDescent="0.35">
      <c r="C22" s="24" t="s">
        <v>40</v>
      </c>
      <c r="D22" s="12"/>
      <c r="E22" s="12"/>
      <c r="F22" s="12"/>
      <c r="G22" s="12"/>
      <c r="H22" s="12"/>
      <c r="I22" s="12" t="s">
        <v>41</v>
      </c>
      <c r="J22" s="25"/>
      <c r="U22" s="8"/>
      <c r="V22" s="8"/>
      <c r="W22" s="8"/>
      <c r="X22" s="8"/>
      <c r="Y22" s="9"/>
      <c r="Z22" s="8"/>
      <c r="AA22" s="10"/>
      <c r="AB22" s="8"/>
      <c r="AC22" s="10"/>
      <c r="AD22" s="8"/>
      <c r="AE22" s="11"/>
      <c r="AF22" s="8"/>
      <c r="AG22" s="8"/>
      <c r="AH22" s="8"/>
      <c r="AI22" s="8"/>
      <c r="AJ22" s="8"/>
      <c r="AK22" s="8"/>
      <c r="AL22" s="8"/>
      <c r="AM22" s="8"/>
    </row>
    <row r="23" spans="2:39" x14ac:dyDescent="0.35">
      <c r="C23" s="26" t="s">
        <v>42</v>
      </c>
      <c r="D23" s="27"/>
      <c r="E23" s="27"/>
      <c r="F23" s="27"/>
      <c r="G23" s="27"/>
      <c r="H23" s="27"/>
      <c r="I23" s="27" t="s">
        <v>43</v>
      </c>
      <c r="J23" s="28"/>
      <c r="Y23" s="19"/>
      <c r="AA23" s="12"/>
      <c r="AC23" s="12"/>
      <c r="AE23" s="5"/>
      <c r="AG23" s="6">
        <f>AG15+AG17+AG19+AG21</f>
        <v>8919</v>
      </c>
      <c r="AH23" s="13" t="s">
        <v>13</v>
      </c>
    </row>
    <row r="25" spans="2:39" x14ac:dyDescent="0.35">
      <c r="B25" t="s">
        <v>2</v>
      </c>
      <c r="G25" s="1" t="s">
        <v>3</v>
      </c>
      <c r="H25" t="s">
        <v>44</v>
      </c>
      <c r="I25" t="s">
        <v>44</v>
      </c>
    </row>
    <row r="26" spans="2:39" x14ac:dyDescent="0.35">
      <c r="E26" s="1" t="s">
        <v>4</v>
      </c>
      <c r="G26" s="1" t="s">
        <v>5</v>
      </c>
      <c r="H26" s="1" t="s">
        <v>45</v>
      </c>
      <c r="I26" s="1" t="s">
        <v>46</v>
      </c>
      <c r="K26" s="1" t="s">
        <v>6</v>
      </c>
      <c r="O26" s="2"/>
      <c r="Q26" s="1"/>
    </row>
    <row r="27" spans="2:39" x14ac:dyDescent="0.35">
      <c r="K27" s="2"/>
      <c r="L27" s="2"/>
      <c r="M27" s="2"/>
      <c r="N27" s="2"/>
      <c r="O27" s="2"/>
      <c r="P27" s="2"/>
      <c r="Q27" s="2"/>
      <c r="R27" s="2"/>
      <c r="S27" s="2"/>
    </row>
    <row r="28" spans="2:39" x14ac:dyDescent="0.35">
      <c r="E28" s="19" t="s">
        <v>9</v>
      </c>
      <c r="G28" s="4">
        <v>1</v>
      </c>
      <c r="H28" s="4">
        <v>1800</v>
      </c>
      <c r="I28" s="6">
        <f>H28*G28</f>
        <v>1800</v>
      </c>
      <c r="K28" s="4">
        <v>180</v>
      </c>
      <c r="L28" s="2"/>
      <c r="M28" s="2"/>
      <c r="N28" s="2"/>
      <c r="O28" s="2"/>
      <c r="P28" s="2"/>
      <c r="Q28" s="2"/>
      <c r="R28" s="2"/>
      <c r="S28" s="2"/>
      <c r="T28" s="15"/>
    </row>
    <row r="29" spans="2:39" x14ac:dyDescent="0.35">
      <c r="E29" s="19"/>
      <c r="L29" s="2"/>
      <c r="M29" s="2"/>
      <c r="N29" s="2"/>
      <c r="O29" s="2"/>
      <c r="P29" s="2"/>
      <c r="Q29" s="2"/>
      <c r="R29" s="2"/>
      <c r="S29" s="2"/>
      <c r="T29" s="15"/>
    </row>
    <row r="30" spans="2:39" x14ac:dyDescent="0.35">
      <c r="E30" s="19" t="s">
        <v>10</v>
      </c>
      <c r="G30" s="4">
        <v>27</v>
      </c>
      <c r="H30" s="4">
        <v>1400</v>
      </c>
      <c r="I30" s="6">
        <f>H30*G30</f>
        <v>37800</v>
      </c>
      <c r="K30" s="4">
        <v>180</v>
      </c>
      <c r="L30" s="2"/>
      <c r="M30" s="2"/>
      <c r="N30" s="2"/>
      <c r="O30" s="2"/>
      <c r="P30" s="2"/>
      <c r="Q30" s="2"/>
      <c r="R30" s="2"/>
      <c r="S30" s="2"/>
      <c r="T30" s="15"/>
    </row>
    <row r="31" spans="2:39" x14ac:dyDescent="0.35">
      <c r="E31" s="19"/>
      <c r="L31" s="2"/>
      <c r="M31" s="2"/>
      <c r="N31" s="2"/>
      <c r="O31" s="2"/>
      <c r="P31" s="2"/>
      <c r="Q31" s="2"/>
      <c r="R31" s="2"/>
      <c r="S31" s="2"/>
    </row>
    <row r="32" spans="2:39" x14ac:dyDescent="0.35">
      <c r="E32" s="19" t="s">
        <v>11</v>
      </c>
      <c r="G32" s="4">
        <v>0</v>
      </c>
      <c r="H32" s="4">
        <v>800</v>
      </c>
      <c r="I32" s="7">
        <f>H32*G32</f>
        <v>0</v>
      </c>
      <c r="K32" s="4">
        <v>180</v>
      </c>
      <c r="L32" s="2"/>
      <c r="M32" s="2"/>
      <c r="N32" s="2"/>
      <c r="O32" s="2"/>
      <c r="P32" s="2"/>
      <c r="Q32" s="2"/>
      <c r="R32" s="2"/>
      <c r="S32" s="2"/>
    </row>
    <row r="33" spans="1:20" x14ac:dyDescent="0.35">
      <c r="E33" s="19"/>
      <c r="L33" s="2"/>
      <c r="M33" s="2"/>
      <c r="N33" s="2"/>
      <c r="O33" s="2"/>
      <c r="P33" s="2"/>
      <c r="Q33" s="2"/>
      <c r="R33" s="2"/>
      <c r="S33" s="2"/>
    </row>
    <row r="34" spans="1:20" x14ac:dyDescent="0.35">
      <c r="E34" s="19" t="s">
        <v>12</v>
      </c>
      <c r="G34" s="4">
        <v>5</v>
      </c>
      <c r="H34" s="4">
        <v>500</v>
      </c>
      <c r="I34" s="6">
        <f>H34*G34</f>
        <v>2500</v>
      </c>
      <c r="K34" s="4">
        <v>180</v>
      </c>
      <c r="L34" s="2"/>
      <c r="M34" s="2"/>
      <c r="N34" s="2"/>
      <c r="O34" s="2"/>
      <c r="P34" s="2"/>
      <c r="Q34" s="2"/>
      <c r="R34" s="2"/>
      <c r="S34" s="2"/>
    </row>
    <row r="35" spans="1:20" x14ac:dyDescent="0.35">
      <c r="A35" s="8"/>
      <c r="B35" s="8"/>
      <c r="C35" s="8"/>
      <c r="D35" s="8"/>
      <c r="E35" s="9"/>
      <c r="F35" s="8"/>
      <c r="G35" s="10"/>
      <c r="H35" s="8"/>
      <c r="I35" s="8"/>
      <c r="K35" s="2"/>
      <c r="L35" s="2"/>
      <c r="M35" s="2"/>
      <c r="N35" s="2"/>
      <c r="O35" s="2"/>
      <c r="P35" s="2"/>
      <c r="Q35" s="2"/>
      <c r="R35" s="2"/>
      <c r="S35" s="2"/>
      <c r="T35" s="8"/>
    </row>
    <row r="36" spans="1:20" x14ac:dyDescent="0.35">
      <c r="B36" t="s">
        <v>47</v>
      </c>
      <c r="I36" s="29">
        <v>2.8000000000000001E-2</v>
      </c>
      <c r="K36" s="2"/>
      <c r="L36" s="2"/>
      <c r="M36" s="2"/>
      <c r="N36" s="2"/>
      <c r="O36" s="2"/>
      <c r="P36" s="2"/>
      <c r="Q36" s="2"/>
      <c r="R36" s="2"/>
      <c r="S36" s="2"/>
    </row>
    <row r="38" spans="1:20" x14ac:dyDescent="0.35">
      <c r="E38" s="6">
        <f>+(SUMPRODUCT(I28:I34,K28:K34))*I36</f>
        <v>212184</v>
      </c>
      <c r="F38" s="14" t="s">
        <v>14</v>
      </c>
      <c r="H38" s="15"/>
      <c r="M38" s="6">
        <f>O13-E38</f>
        <v>-534</v>
      </c>
      <c r="N38" s="14" t="s">
        <v>15</v>
      </c>
      <c r="P38" s="15"/>
    </row>
    <row r="39" spans="1:20" x14ac:dyDescent="0.35">
      <c r="E39" s="6">
        <f>E38/O9</f>
        <v>255.6433734939759</v>
      </c>
      <c r="F39" s="14" t="s">
        <v>48</v>
      </c>
      <c r="M39" s="6">
        <f>M38/O9</f>
        <v>-0.6433734939759036</v>
      </c>
      <c r="N39" s="14" t="s">
        <v>53</v>
      </c>
    </row>
    <row r="41" spans="1:20" s="35" customFormat="1" ht="18.5" x14ac:dyDescent="0.35">
      <c r="B41" s="36" t="s">
        <v>50</v>
      </c>
    </row>
    <row r="42" spans="1:20" ht="18.5" x14ac:dyDescent="0.45">
      <c r="B42" s="37" t="s">
        <v>52</v>
      </c>
    </row>
    <row r="43" spans="1:20" ht="18.5" x14ac:dyDescent="0.45">
      <c r="B43" s="37" t="s">
        <v>51</v>
      </c>
    </row>
  </sheetData>
  <sheetProtection password="C406" sheet="1" objects="1" scenarios="1"/>
  <mergeCells count="7">
    <mergeCell ref="B15:K15"/>
    <mergeCell ref="A1:T1"/>
    <mergeCell ref="A2:T2"/>
    <mergeCell ref="A3:T3"/>
    <mergeCell ref="A6:T6"/>
    <mergeCell ref="V9:AM9"/>
    <mergeCell ref="V10:AM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topLeftCell="A22" workbookViewId="0">
      <selection activeCell="G31" sqref="G31"/>
    </sheetView>
  </sheetViews>
  <sheetFormatPr defaultRowHeight="15.5" x14ac:dyDescent="0.35"/>
  <cols>
    <col min="3" max="3" width="12.25" customWidth="1"/>
    <col min="4" max="4" width="2.4140625" customWidth="1"/>
    <col min="6" max="6" width="2.4140625" customWidth="1"/>
    <col min="8" max="8" width="15.5" customWidth="1"/>
    <col min="9" max="9" width="8.75" customWidth="1"/>
    <col min="10" max="10" width="4.5" customWidth="1"/>
    <col min="11" max="11" width="6.25" customWidth="1"/>
    <col min="12" max="12" width="8" customWidth="1"/>
    <col min="13" max="13" width="12.75" customWidth="1"/>
    <col min="14" max="14" width="2.6640625" customWidth="1"/>
    <col min="15" max="15" width="9.75" bestFit="1" customWidth="1"/>
  </cols>
  <sheetData>
    <row r="1" spans="1:39" x14ac:dyDescent="0.3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39" x14ac:dyDescent="0.3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9" x14ac:dyDescent="0.3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9" x14ac:dyDescent="0.35">
      <c r="B4" s="16"/>
      <c r="C4" s="16"/>
      <c r="D4" s="16"/>
      <c r="E4" s="34" t="s">
        <v>49</v>
      </c>
      <c r="F4" s="34"/>
      <c r="G4" s="34"/>
      <c r="H4" s="34"/>
      <c r="I4" s="34"/>
      <c r="J4" s="34"/>
      <c r="K4" s="34"/>
      <c r="L4" s="16"/>
      <c r="M4" s="16"/>
      <c r="N4" s="16"/>
      <c r="O4" s="16"/>
      <c r="P4" s="16"/>
    </row>
    <row r="5" spans="1:39" x14ac:dyDescent="0.35">
      <c r="B5" s="16"/>
      <c r="C5" s="16"/>
      <c r="D5" s="16"/>
      <c r="E5" s="34"/>
      <c r="F5" s="34"/>
      <c r="G5" s="34"/>
      <c r="H5" s="34"/>
      <c r="I5" s="34"/>
      <c r="J5" s="34"/>
      <c r="K5" s="34"/>
      <c r="L5" s="16"/>
      <c r="M5" s="16"/>
      <c r="N5" s="16"/>
      <c r="O5" s="16"/>
      <c r="P5" s="16"/>
    </row>
    <row r="6" spans="1:39" x14ac:dyDescent="0.35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8" spans="1:39" x14ac:dyDescent="0.35">
      <c r="B8" t="s">
        <v>20</v>
      </c>
    </row>
    <row r="9" spans="1:39" x14ac:dyDescent="0.35">
      <c r="C9" s="4">
        <v>700</v>
      </c>
      <c r="E9" s="4">
        <v>800</v>
      </c>
      <c r="F9" s="17"/>
      <c r="G9" s="4">
        <v>750</v>
      </c>
      <c r="H9" s="4">
        <v>800</v>
      </c>
      <c r="I9" s="4">
        <v>800</v>
      </c>
      <c r="O9" s="18">
        <f>AVERAGE(C9,E9,G9,H9,I9)</f>
        <v>770</v>
      </c>
      <c r="P9" s="13" t="s">
        <v>21</v>
      </c>
      <c r="V9" s="30" t="s">
        <v>0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5">
      <c r="V10" s="30" t="s">
        <v>1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x14ac:dyDescent="0.35">
      <c r="B11" t="s">
        <v>22</v>
      </c>
      <c r="I11" s="4">
        <v>350</v>
      </c>
      <c r="O11" s="4">
        <v>193</v>
      </c>
      <c r="P11" s="13" t="s">
        <v>23</v>
      </c>
    </row>
    <row r="12" spans="1:39" x14ac:dyDescent="0.35">
      <c r="V12" t="s">
        <v>2</v>
      </c>
      <c r="AA12" s="1" t="s">
        <v>3</v>
      </c>
    </row>
    <row r="13" spans="1:39" x14ac:dyDescent="0.35">
      <c r="B13" t="s">
        <v>24</v>
      </c>
      <c r="I13" s="4">
        <v>15</v>
      </c>
      <c r="L13" s="35" t="s">
        <v>25</v>
      </c>
      <c r="M13" s="35"/>
      <c r="O13" s="6">
        <f>(O9*O11)*(100-I13)/100</f>
        <v>126318.5</v>
      </c>
      <c r="P13" s="13" t="s">
        <v>27</v>
      </c>
      <c r="Y13" s="1" t="s">
        <v>4</v>
      </c>
      <c r="AA13" s="1" t="s">
        <v>5</v>
      </c>
      <c r="AC13" s="1" t="s">
        <v>6</v>
      </c>
      <c r="AE13" s="1" t="s">
        <v>7</v>
      </c>
      <c r="AG13" s="2" t="s">
        <v>8</v>
      </c>
    </row>
    <row r="14" spans="1:39" x14ac:dyDescent="0.35">
      <c r="O14" s="12"/>
    </row>
    <row r="15" spans="1:39" x14ac:dyDescent="0.35">
      <c r="B15" s="30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Y15" s="3" t="s">
        <v>9</v>
      </c>
      <c r="AA15" s="4">
        <v>2</v>
      </c>
      <c r="AC15" s="4">
        <v>180</v>
      </c>
      <c r="AE15" s="5">
        <v>2</v>
      </c>
      <c r="AG15" s="6">
        <f>AA15*AC15*AE15</f>
        <v>720</v>
      </c>
    </row>
    <row r="16" spans="1:39" x14ac:dyDescent="0.35">
      <c r="C16" s="20" t="s">
        <v>28</v>
      </c>
      <c r="D16" s="21"/>
      <c r="E16" s="21"/>
      <c r="F16" s="21"/>
      <c r="G16" s="21"/>
      <c r="H16" s="22" t="s">
        <v>29</v>
      </c>
      <c r="I16" s="21"/>
      <c r="J16" s="23"/>
      <c r="Y16" s="3"/>
      <c r="AE16" s="5"/>
    </row>
    <row r="17" spans="2:39" x14ac:dyDescent="0.35">
      <c r="C17" s="24" t="s">
        <v>30</v>
      </c>
      <c r="D17" s="12"/>
      <c r="E17" s="12"/>
      <c r="F17" s="12"/>
      <c r="G17" s="12"/>
      <c r="H17" s="12"/>
      <c r="I17" s="12" t="s">
        <v>31</v>
      </c>
      <c r="J17" s="25"/>
      <c r="Y17" s="3" t="s">
        <v>10</v>
      </c>
      <c r="AA17" s="4">
        <v>38</v>
      </c>
      <c r="AC17" s="4">
        <v>180</v>
      </c>
      <c r="AE17" s="5">
        <v>1.1000000000000001</v>
      </c>
      <c r="AG17" s="6">
        <f>AA17*AC17*AE17</f>
        <v>7524.0000000000009</v>
      </c>
    </row>
    <row r="18" spans="2:39" x14ac:dyDescent="0.35">
      <c r="C18" s="24" t="s">
        <v>32</v>
      </c>
      <c r="D18" s="12"/>
      <c r="E18" s="12"/>
      <c r="F18" s="12"/>
      <c r="G18" s="12"/>
      <c r="H18" s="12"/>
      <c r="I18" s="12" t="s">
        <v>33</v>
      </c>
      <c r="J18" s="25"/>
      <c r="Y18" s="3"/>
      <c r="AE18" s="5"/>
    </row>
    <row r="19" spans="2:39" x14ac:dyDescent="0.35">
      <c r="C19" s="24" t="s">
        <v>34</v>
      </c>
      <c r="D19" s="12"/>
      <c r="E19" s="12"/>
      <c r="F19" s="12"/>
      <c r="G19" s="12"/>
      <c r="H19" s="12"/>
      <c r="I19" s="12" t="s">
        <v>35</v>
      </c>
      <c r="J19" s="25"/>
      <c r="Y19" s="3" t="s">
        <v>11</v>
      </c>
      <c r="AA19" s="4">
        <v>0</v>
      </c>
      <c r="AC19" s="4">
        <v>180</v>
      </c>
      <c r="AE19" s="5">
        <v>0.5</v>
      </c>
      <c r="AG19" s="7">
        <f>AA19*AC19*AE19</f>
        <v>0</v>
      </c>
    </row>
    <row r="20" spans="2:39" x14ac:dyDescent="0.35">
      <c r="C20" s="24" t="s">
        <v>36</v>
      </c>
      <c r="D20" s="12"/>
      <c r="E20" s="12"/>
      <c r="F20" s="12"/>
      <c r="G20" s="12"/>
      <c r="H20" s="12"/>
      <c r="I20" s="12" t="s">
        <v>37</v>
      </c>
      <c r="J20" s="25"/>
      <c r="Y20" s="3"/>
      <c r="AE20" s="5"/>
    </row>
    <row r="21" spans="2:39" x14ac:dyDescent="0.35">
      <c r="C21" s="24" t="s">
        <v>38</v>
      </c>
      <c r="D21" s="12"/>
      <c r="E21" s="12"/>
      <c r="F21" s="12"/>
      <c r="G21" s="12"/>
      <c r="H21" s="12"/>
      <c r="I21" s="12" t="s">
        <v>39</v>
      </c>
      <c r="J21" s="25"/>
      <c r="Y21" s="3" t="s">
        <v>12</v>
      </c>
      <c r="AA21" s="4">
        <v>15</v>
      </c>
      <c r="AC21" s="4">
        <v>180</v>
      </c>
      <c r="AE21" s="5">
        <v>0.25</v>
      </c>
      <c r="AG21" s="6">
        <f>AA21*AC21*AE21</f>
        <v>675</v>
      </c>
    </row>
    <row r="22" spans="2:39" x14ac:dyDescent="0.35">
      <c r="C22" s="24" t="s">
        <v>40</v>
      </c>
      <c r="D22" s="12"/>
      <c r="E22" s="12"/>
      <c r="F22" s="12"/>
      <c r="G22" s="12"/>
      <c r="H22" s="12"/>
      <c r="I22" s="12" t="s">
        <v>41</v>
      </c>
      <c r="J22" s="25"/>
      <c r="U22" s="8"/>
      <c r="V22" s="8"/>
      <c r="W22" s="8"/>
      <c r="X22" s="8"/>
      <c r="Y22" s="9"/>
      <c r="Z22" s="8"/>
      <c r="AA22" s="10"/>
      <c r="AB22" s="8"/>
      <c r="AC22" s="10"/>
      <c r="AD22" s="8"/>
      <c r="AE22" s="11"/>
      <c r="AF22" s="8"/>
      <c r="AG22" s="8"/>
      <c r="AH22" s="8"/>
      <c r="AI22" s="8"/>
      <c r="AJ22" s="8"/>
      <c r="AK22" s="8"/>
      <c r="AL22" s="8"/>
      <c r="AM22" s="8"/>
    </row>
    <row r="23" spans="2:39" x14ac:dyDescent="0.35">
      <c r="C23" s="26" t="s">
        <v>42</v>
      </c>
      <c r="D23" s="27"/>
      <c r="E23" s="27"/>
      <c r="F23" s="27"/>
      <c r="G23" s="27"/>
      <c r="H23" s="27"/>
      <c r="I23" s="27" t="s">
        <v>43</v>
      </c>
      <c r="J23" s="28"/>
      <c r="Y23" s="3"/>
      <c r="AA23" s="12"/>
      <c r="AC23" s="12"/>
      <c r="AE23" s="5"/>
      <c r="AG23" s="6">
        <f>AG15+AG17+AG19+AG21</f>
        <v>8919</v>
      </c>
      <c r="AH23" s="13" t="s">
        <v>13</v>
      </c>
    </row>
    <row r="25" spans="2:39" x14ac:dyDescent="0.35">
      <c r="B25" t="s">
        <v>2</v>
      </c>
      <c r="G25" s="1" t="s">
        <v>3</v>
      </c>
      <c r="H25" t="s">
        <v>44</v>
      </c>
      <c r="I25" t="s">
        <v>44</v>
      </c>
    </row>
    <row r="26" spans="2:39" x14ac:dyDescent="0.35">
      <c r="E26" s="1" t="s">
        <v>4</v>
      </c>
      <c r="G26" s="1" t="s">
        <v>5</v>
      </c>
      <c r="H26" s="1" t="s">
        <v>45</v>
      </c>
      <c r="I26" s="1" t="s">
        <v>46</v>
      </c>
      <c r="K26" s="1" t="s">
        <v>6</v>
      </c>
      <c r="O26" s="2"/>
      <c r="Q26" s="1"/>
    </row>
    <row r="27" spans="2:39" x14ac:dyDescent="0.35">
      <c r="K27" s="2"/>
      <c r="L27" s="2"/>
      <c r="M27" s="2"/>
      <c r="N27" s="2"/>
      <c r="O27" s="2"/>
      <c r="P27" s="2"/>
      <c r="Q27" s="2"/>
      <c r="R27" s="2"/>
      <c r="S27" s="2"/>
    </row>
    <row r="28" spans="2:39" x14ac:dyDescent="0.35">
      <c r="E28" s="3" t="s">
        <v>9</v>
      </c>
      <c r="G28" s="4">
        <v>1</v>
      </c>
      <c r="H28" s="4">
        <v>1800</v>
      </c>
      <c r="I28" s="6">
        <f>H28*G28</f>
        <v>1800</v>
      </c>
      <c r="K28" s="4">
        <v>110</v>
      </c>
      <c r="L28" s="2"/>
      <c r="M28" s="2"/>
      <c r="N28" s="2"/>
      <c r="O28" s="2"/>
      <c r="P28" s="2"/>
      <c r="Q28" s="2"/>
      <c r="R28" s="2"/>
      <c r="S28" s="2"/>
      <c r="T28" s="15"/>
    </row>
    <row r="29" spans="2:39" x14ac:dyDescent="0.35">
      <c r="E29" s="3"/>
      <c r="L29" s="2"/>
      <c r="M29" s="2"/>
      <c r="N29" s="2"/>
      <c r="O29" s="2"/>
      <c r="P29" s="2"/>
      <c r="Q29" s="2"/>
      <c r="R29" s="2"/>
      <c r="S29" s="2"/>
      <c r="T29" s="15"/>
    </row>
    <row r="30" spans="2:39" x14ac:dyDescent="0.35">
      <c r="E30" s="3" t="s">
        <v>10</v>
      </c>
      <c r="G30" s="4">
        <v>45</v>
      </c>
      <c r="H30" s="4">
        <v>1400</v>
      </c>
      <c r="I30" s="6">
        <f>H30*G30</f>
        <v>63000</v>
      </c>
      <c r="K30" s="4">
        <v>110</v>
      </c>
      <c r="L30" s="2"/>
      <c r="M30" s="2"/>
      <c r="N30" s="2"/>
      <c r="O30" s="2"/>
      <c r="P30" s="2"/>
      <c r="Q30" s="2"/>
      <c r="R30" s="2"/>
      <c r="S30" s="2"/>
      <c r="T30" s="15"/>
    </row>
    <row r="31" spans="2:39" x14ac:dyDescent="0.35">
      <c r="E31" s="3"/>
      <c r="L31" s="2"/>
      <c r="M31" s="2"/>
      <c r="N31" s="2"/>
      <c r="O31" s="2"/>
      <c r="P31" s="2"/>
      <c r="Q31" s="2"/>
      <c r="R31" s="2"/>
      <c r="S31" s="2"/>
    </row>
    <row r="32" spans="2:39" x14ac:dyDescent="0.35">
      <c r="E32" s="3" t="s">
        <v>11</v>
      </c>
      <c r="G32" s="4">
        <v>0</v>
      </c>
      <c r="H32" s="4">
        <v>800</v>
      </c>
      <c r="I32" s="7">
        <f>H32*G32</f>
        <v>0</v>
      </c>
      <c r="K32" s="4">
        <v>110</v>
      </c>
      <c r="L32" s="2"/>
      <c r="M32" s="2"/>
      <c r="N32" s="2"/>
      <c r="O32" s="2"/>
      <c r="P32" s="2"/>
      <c r="Q32" s="2"/>
      <c r="R32" s="2"/>
      <c r="S32" s="2"/>
    </row>
    <row r="33" spans="1:20" x14ac:dyDescent="0.35">
      <c r="E33" s="3"/>
      <c r="L33" s="2"/>
      <c r="M33" s="2"/>
      <c r="N33" s="2"/>
      <c r="O33" s="2"/>
      <c r="P33" s="2"/>
      <c r="Q33" s="2"/>
      <c r="R33" s="2"/>
      <c r="S33" s="2"/>
    </row>
    <row r="34" spans="1:20" x14ac:dyDescent="0.35">
      <c r="E34" s="3" t="s">
        <v>12</v>
      </c>
      <c r="G34" s="4">
        <v>5</v>
      </c>
      <c r="H34" s="4">
        <v>500</v>
      </c>
      <c r="I34" s="6">
        <f>H34*G34</f>
        <v>2500</v>
      </c>
      <c r="K34" s="4">
        <v>110</v>
      </c>
      <c r="L34" s="2"/>
      <c r="M34" s="2"/>
      <c r="N34" s="2"/>
      <c r="O34" s="2"/>
      <c r="P34" s="2"/>
      <c r="Q34" s="2"/>
      <c r="R34" s="2"/>
      <c r="S34" s="2"/>
    </row>
    <row r="35" spans="1:20" x14ac:dyDescent="0.35">
      <c r="A35" s="8"/>
      <c r="B35" s="8"/>
      <c r="C35" s="8"/>
      <c r="D35" s="8"/>
      <c r="E35" s="9"/>
      <c r="F35" s="8"/>
      <c r="G35" s="10"/>
      <c r="H35" s="8"/>
      <c r="I35" s="8"/>
      <c r="K35" s="2"/>
      <c r="L35" s="2"/>
      <c r="M35" s="2"/>
      <c r="N35" s="2"/>
      <c r="O35" s="2"/>
      <c r="P35" s="2"/>
      <c r="Q35" s="2"/>
      <c r="R35" s="2"/>
      <c r="S35" s="2"/>
      <c r="T35" s="8"/>
    </row>
    <row r="36" spans="1:20" x14ac:dyDescent="0.35">
      <c r="B36" t="s">
        <v>47</v>
      </c>
      <c r="I36" s="29">
        <v>2.8000000000000001E-2</v>
      </c>
      <c r="K36" s="2"/>
      <c r="L36" s="2"/>
      <c r="M36" s="2"/>
      <c r="N36" s="2"/>
      <c r="O36" s="2"/>
      <c r="P36" s="2"/>
      <c r="Q36" s="2"/>
      <c r="R36" s="2"/>
      <c r="S36" s="2"/>
    </row>
    <row r="38" spans="1:20" x14ac:dyDescent="0.35">
      <c r="E38" s="6">
        <f>+(SUMPRODUCT(I28:I34,K28:K34))*I36</f>
        <v>207284</v>
      </c>
      <c r="F38" s="14" t="s">
        <v>14</v>
      </c>
      <c r="H38" s="15"/>
      <c r="M38" s="6">
        <f>O13-E38</f>
        <v>-80965.5</v>
      </c>
      <c r="N38" s="14" t="s">
        <v>15</v>
      </c>
      <c r="P38" s="15"/>
    </row>
    <row r="39" spans="1:20" x14ac:dyDescent="0.35">
      <c r="E39" s="6">
        <f>E38/O9</f>
        <v>269.2</v>
      </c>
      <c r="F39" s="14" t="s">
        <v>48</v>
      </c>
      <c r="M39" s="6">
        <f>M38/O9</f>
        <v>-105.15</v>
      </c>
      <c r="N39" s="14" t="s">
        <v>53</v>
      </c>
    </row>
    <row r="41" spans="1:20" s="35" customFormat="1" ht="18.5" x14ac:dyDescent="0.35">
      <c r="B41" s="36" t="s">
        <v>50</v>
      </c>
    </row>
    <row r="42" spans="1:20" ht="18.5" x14ac:dyDescent="0.45">
      <c r="B42" s="37" t="s">
        <v>52</v>
      </c>
    </row>
    <row r="43" spans="1:20" ht="18.5" x14ac:dyDescent="0.45">
      <c r="B43" s="37" t="s">
        <v>51</v>
      </c>
    </row>
  </sheetData>
  <sheetProtection password="C406" sheet="1" objects="1" scenarios="1"/>
  <mergeCells count="7">
    <mergeCell ref="B15:K15"/>
    <mergeCell ref="V9:AM9"/>
    <mergeCell ref="V10:AM10"/>
    <mergeCell ref="A1:T1"/>
    <mergeCell ref="A2:T2"/>
    <mergeCell ref="A3:T3"/>
    <mergeCell ref="A6:T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>
      <selection activeCell="O11" sqref="O11"/>
    </sheetView>
  </sheetViews>
  <sheetFormatPr defaultRowHeight="15.5" x14ac:dyDescent="0.35"/>
  <cols>
    <col min="3" max="3" width="12.25" customWidth="1"/>
    <col min="4" max="4" width="2.4140625" customWidth="1"/>
    <col min="6" max="6" width="2.4140625" customWidth="1"/>
    <col min="8" max="8" width="17.1640625" customWidth="1"/>
    <col min="9" max="9" width="8.75" customWidth="1"/>
    <col min="10" max="10" width="4.5" customWidth="1"/>
    <col min="11" max="11" width="6.25" customWidth="1"/>
    <col min="12" max="12" width="8" customWidth="1"/>
    <col min="13" max="13" width="12.75" customWidth="1"/>
    <col min="14" max="14" width="2.6640625" customWidth="1"/>
    <col min="15" max="15" width="9.75" bestFit="1" customWidth="1"/>
  </cols>
  <sheetData>
    <row r="1" spans="1:39" x14ac:dyDescent="0.3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39" x14ac:dyDescent="0.3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9" x14ac:dyDescent="0.3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9" x14ac:dyDescent="0.35">
      <c r="B4" s="16"/>
      <c r="C4" s="16"/>
      <c r="D4" s="16"/>
      <c r="E4" s="34" t="s">
        <v>49</v>
      </c>
      <c r="F4" s="34"/>
      <c r="G4" s="34"/>
      <c r="H4" s="34"/>
      <c r="I4" s="34"/>
      <c r="J4" s="34"/>
      <c r="K4" s="34"/>
      <c r="L4" s="16"/>
      <c r="M4" s="16"/>
      <c r="N4" s="16"/>
      <c r="O4" s="16"/>
      <c r="P4" s="16"/>
    </row>
    <row r="5" spans="1:39" x14ac:dyDescent="0.35">
      <c r="B5" s="16"/>
      <c r="C5" s="16"/>
      <c r="D5" s="16"/>
      <c r="E5" s="34"/>
      <c r="F5" s="34"/>
      <c r="G5" s="34"/>
      <c r="H5" s="34"/>
      <c r="I5" s="34"/>
      <c r="J5" s="34"/>
      <c r="K5" s="34"/>
      <c r="L5" s="16"/>
      <c r="M5" s="16"/>
      <c r="N5" s="16"/>
      <c r="O5" s="16"/>
      <c r="P5" s="16"/>
    </row>
    <row r="6" spans="1:39" x14ac:dyDescent="0.35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8" spans="1:39" x14ac:dyDescent="0.35">
      <c r="B8" t="s">
        <v>54</v>
      </c>
    </row>
    <row r="9" spans="1:39" x14ac:dyDescent="0.35">
      <c r="C9" s="4">
        <v>1000</v>
      </c>
      <c r="E9" s="4">
        <v>1050</v>
      </c>
      <c r="F9" s="17"/>
      <c r="G9" s="4">
        <v>1100</v>
      </c>
      <c r="H9" s="4">
        <v>1000</v>
      </c>
      <c r="I9" s="4">
        <v>950</v>
      </c>
      <c r="O9" s="18">
        <f>AVERAGE(C9,E9,G9,H9,I9)</f>
        <v>1020</v>
      </c>
      <c r="P9" s="13" t="s">
        <v>21</v>
      </c>
      <c r="V9" s="30" t="s">
        <v>0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5">
      <c r="V10" s="30" t="s">
        <v>1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x14ac:dyDescent="0.35">
      <c r="B11" t="s">
        <v>55</v>
      </c>
      <c r="I11" s="4">
        <v>350</v>
      </c>
      <c r="O11" s="4">
        <v>420</v>
      </c>
      <c r="P11" s="13" t="s">
        <v>23</v>
      </c>
    </row>
    <row r="12" spans="1:39" x14ac:dyDescent="0.35">
      <c r="V12" t="s">
        <v>2</v>
      </c>
      <c r="AA12" s="1" t="s">
        <v>3</v>
      </c>
    </row>
    <row r="13" spans="1:39" x14ac:dyDescent="0.35">
      <c r="B13" t="s">
        <v>56</v>
      </c>
      <c r="I13" s="4">
        <v>50</v>
      </c>
      <c r="L13" s="35"/>
      <c r="M13" s="35"/>
      <c r="O13" s="6">
        <f>(O9*O11)*(100-I13)/100</f>
        <v>214200</v>
      </c>
      <c r="P13" s="13" t="s">
        <v>57</v>
      </c>
      <c r="Y13" s="1" t="s">
        <v>4</v>
      </c>
      <c r="AA13" s="1" t="s">
        <v>5</v>
      </c>
      <c r="AC13" s="1" t="s">
        <v>6</v>
      </c>
      <c r="AE13" s="1" t="s">
        <v>7</v>
      </c>
      <c r="AG13" s="2" t="s">
        <v>8</v>
      </c>
    </row>
    <row r="14" spans="1:39" x14ac:dyDescent="0.35">
      <c r="O14" s="12"/>
    </row>
    <row r="15" spans="1:39" x14ac:dyDescent="0.35">
      <c r="B15" t="s">
        <v>2</v>
      </c>
      <c r="G15" s="1" t="s">
        <v>3</v>
      </c>
      <c r="H15" t="s">
        <v>44</v>
      </c>
      <c r="I15" t="s">
        <v>44</v>
      </c>
    </row>
    <row r="16" spans="1:39" x14ac:dyDescent="0.35">
      <c r="E16" s="1" t="s">
        <v>4</v>
      </c>
      <c r="G16" s="1" t="s">
        <v>5</v>
      </c>
      <c r="H16" s="1" t="s">
        <v>45</v>
      </c>
      <c r="I16" s="1" t="s">
        <v>46</v>
      </c>
      <c r="K16" s="1" t="s">
        <v>6</v>
      </c>
      <c r="O16" s="2"/>
      <c r="Q16" s="1"/>
    </row>
    <row r="17" spans="1:20" x14ac:dyDescent="0.35">
      <c r="K17" s="2"/>
      <c r="L17" s="2"/>
      <c r="M17" s="2"/>
      <c r="N17" s="2"/>
      <c r="O17" s="2"/>
      <c r="P17" s="2"/>
      <c r="Q17" s="2"/>
      <c r="R17" s="2"/>
      <c r="S17" s="2"/>
    </row>
    <row r="18" spans="1:20" x14ac:dyDescent="0.35">
      <c r="E18" s="19" t="s">
        <v>9</v>
      </c>
      <c r="G18" s="4">
        <v>1</v>
      </c>
      <c r="H18" s="4">
        <v>1800</v>
      </c>
      <c r="I18" s="6">
        <f>H18*G18</f>
        <v>1800</v>
      </c>
      <c r="K18" s="4">
        <v>180</v>
      </c>
      <c r="L18" s="2"/>
      <c r="M18" s="2"/>
      <c r="N18" s="2"/>
      <c r="O18" s="2"/>
      <c r="P18" s="2"/>
      <c r="Q18" s="2"/>
      <c r="R18" s="2"/>
      <c r="S18" s="2"/>
      <c r="T18" s="15"/>
    </row>
    <row r="19" spans="1:20" x14ac:dyDescent="0.35">
      <c r="E19" s="19"/>
      <c r="L19" s="2"/>
      <c r="M19" s="2"/>
      <c r="N19" s="2"/>
      <c r="O19" s="2"/>
      <c r="P19" s="2"/>
      <c r="Q19" s="2"/>
      <c r="R19" s="2"/>
      <c r="S19" s="2"/>
      <c r="T19" s="15"/>
    </row>
    <row r="20" spans="1:20" x14ac:dyDescent="0.35">
      <c r="E20" s="19" t="s">
        <v>10</v>
      </c>
      <c r="G20" s="4">
        <v>27</v>
      </c>
      <c r="H20" s="4">
        <v>1400</v>
      </c>
      <c r="I20" s="6">
        <f>H20*G20</f>
        <v>37800</v>
      </c>
      <c r="K20" s="4">
        <v>180</v>
      </c>
      <c r="L20" s="2"/>
      <c r="M20" s="2"/>
      <c r="N20" s="2"/>
      <c r="O20" s="2"/>
      <c r="P20" s="2"/>
      <c r="Q20" s="2"/>
      <c r="R20" s="2"/>
      <c r="S20" s="2"/>
      <c r="T20" s="15"/>
    </row>
    <row r="21" spans="1:20" x14ac:dyDescent="0.35">
      <c r="E21" s="19"/>
      <c r="L21" s="2"/>
      <c r="M21" s="2"/>
      <c r="N21" s="2"/>
      <c r="O21" s="2"/>
      <c r="P21" s="2"/>
      <c r="Q21" s="2"/>
      <c r="R21" s="2"/>
      <c r="S21" s="2"/>
    </row>
    <row r="22" spans="1:20" x14ac:dyDescent="0.35">
      <c r="E22" s="19" t="s">
        <v>11</v>
      </c>
      <c r="G22" s="4">
        <v>0</v>
      </c>
      <c r="H22" s="4">
        <v>800</v>
      </c>
      <c r="I22" s="7">
        <f>H22*G22</f>
        <v>0</v>
      </c>
      <c r="K22" s="4">
        <v>180</v>
      </c>
      <c r="L22" s="2"/>
      <c r="M22" s="2"/>
      <c r="N22" s="2"/>
      <c r="O22" s="2"/>
      <c r="P22" s="2"/>
      <c r="Q22" s="2"/>
      <c r="R22" s="2"/>
      <c r="S22" s="2"/>
    </row>
    <row r="23" spans="1:20" x14ac:dyDescent="0.35">
      <c r="E23" s="19"/>
      <c r="L23" s="2"/>
      <c r="M23" s="2"/>
      <c r="N23" s="2"/>
      <c r="O23" s="2"/>
      <c r="P23" s="2"/>
      <c r="Q23" s="2"/>
      <c r="R23" s="2"/>
      <c r="S23" s="2"/>
    </row>
    <row r="24" spans="1:20" x14ac:dyDescent="0.35">
      <c r="E24" s="19" t="s">
        <v>12</v>
      </c>
      <c r="G24" s="4">
        <v>5</v>
      </c>
      <c r="H24" s="4">
        <v>500</v>
      </c>
      <c r="I24" s="6">
        <f>H24*G24</f>
        <v>2500</v>
      </c>
      <c r="K24" s="4">
        <v>180</v>
      </c>
      <c r="L24" s="2"/>
      <c r="M24" s="2"/>
      <c r="N24" s="2"/>
      <c r="O24" s="2"/>
      <c r="P24" s="2"/>
      <c r="Q24" s="2"/>
      <c r="R24" s="2"/>
      <c r="S24" s="2"/>
    </row>
    <row r="25" spans="1:20" x14ac:dyDescent="0.35">
      <c r="A25" s="8"/>
      <c r="B25" s="8"/>
      <c r="C25" s="8"/>
      <c r="D25" s="8"/>
      <c r="E25" s="9"/>
      <c r="F25" s="8"/>
      <c r="G25" s="10"/>
      <c r="H25" s="8"/>
      <c r="I25" s="8"/>
      <c r="K25" s="2"/>
      <c r="L25" s="2"/>
      <c r="M25" s="2"/>
      <c r="N25" s="2"/>
      <c r="O25" s="2"/>
      <c r="P25" s="2"/>
      <c r="Q25" s="2"/>
      <c r="R25" s="2"/>
      <c r="S25" s="2"/>
      <c r="T25" s="8"/>
    </row>
    <row r="26" spans="1:20" x14ac:dyDescent="0.35">
      <c r="B26" t="s">
        <v>47</v>
      </c>
      <c r="I26" s="29">
        <v>2.8000000000000001E-2</v>
      </c>
      <c r="K26" s="2"/>
      <c r="L26" s="2"/>
      <c r="M26" s="2"/>
      <c r="N26" s="2"/>
      <c r="O26" s="2"/>
      <c r="P26" s="2"/>
      <c r="Q26" s="2"/>
      <c r="R26" s="2"/>
      <c r="S26" s="2"/>
    </row>
    <row r="28" spans="1:20" x14ac:dyDescent="0.35">
      <c r="E28" s="6">
        <f>+(SUMPRODUCT(I18:I24,K18:K24))*I26</f>
        <v>212184</v>
      </c>
      <c r="F28" s="14" t="s">
        <v>58</v>
      </c>
      <c r="H28" s="15"/>
      <c r="M28" s="6">
        <f>O13-E28</f>
        <v>2016</v>
      </c>
      <c r="N28" s="14" t="s">
        <v>15</v>
      </c>
      <c r="P28" s="15"/>
    </row>
    <row r="29" spans="1:20" x14ac:dyDescent="0.35">
      <c r="E29" s="6">
        <f>E28/O9</f>
        <v>208.02352941176471</v>
      </c>
      <c r="F29" s="14" t="s">
        <v>59</v>
      </c>
      <c r="M29" s="6">
        <f>M28/O9</f>
        <v>1.9764705882352942</v>
      </c>
      <c r="N29" s="14" t="s">
        <v>53</v>
      </c>
    </row>
    <row r="31" spans="1:20" s="35" customFormat="1" ht="18.5" x14ac:dyDescent="0.35">
      <c r="B31" s="36" t="s">
        <v>50</v>
      </c>
    </row>
    <row r="32" spans="1:20" ht="18.5" x14ac:dyDescent="0.45">
      <c r="B32" s="37" t="s">
        <v>52</v>
      </c>
    </row>
    <row r="33" spans="2:2" ht="18.5" x14ac:dyDescent="0.45">
      <c r="B33" s="37" t="s">
        <v>51</v>
      </c>
    </row>
  </sheetData>
  <sheetProtection password="C406" sheet="1" objects="1" scenarios="1"/>
  <mergeCells count="6">
    <mergeCell ref="A1:T1"/>
    <mergeCell ref="A2:T2"/>
    <mergeCell ref="A3:T3"/>
    <mergeCell ref="A6:T6"/>
    <mergeCell ref="V9:AM9"/>
    <mergeCell ref="V10:AM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opLeftCell="A13" workbookViewId="0">
      <selection activeCell="M24" sqref="M24"/>
    </sheetView>
  </sheetViews>
  <sheetFormatPr defaultRowHeight="15.5" x14ac:dyDescent="0.35"/>
  <cols>
    <col min="3" max="3" width="12.25" customWidth="1"/>
    <col min="4" max="4" width="2.4140625" customWidth="1"/>
    <col min="6" max="6" width="2.4140625" customWidth="1"/>
    <col min="8" max="8" width="17.1640625" customWidth="1"/>
    <col min="9" max="9" width="8.75" customWidth="1"/>
    <col min="10" max="10" width="4.5" customWidth="1"/>
    <col min="11" max="11" width="6.25" customWidth="1"/>
    <col min="12" max="12" width="8" customWidth="1"/>
    <col min="13" max="13" width="12.75" customWidth="1"/>
    <col min="14" max="14" width="2.6640625" customWidth="1"/>
    <col min="15" max="15" width="9.75" bestFit="1" customWidth="1"/>
  </cols>
  <sheetData>
    <row r="1" spans="1:39" x14ac:dyDescent="0.3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39" x14ac:dyDescent="0.3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9" x14ac:dyDescent="0.3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9" x14ac:dyDescent="0.35">
      <c r="B4" s="16"/>
      <c r="C4" s="16"/>
      <c r="D4" s="16"/>
      <c r="E4" s="34" t="s">
        <v>49</v>
      </c>
      <c r="F4" s="34"/>
      <c r="G4" s="34"/>
      <c r="H4" s="34"/>
      <c r="I4" s="34"/>
      <c r="J4" s="34"/>
      <c r="K4" s="34"/>
      <c r="L4" s="16"/>
      <c r="M4" s="16"/>
      <c r="N4" s="16"/>
      <c r="O4" s="16"/>
      <c r="P4" s="16"/>
    </row>
    <row r="5" spans="1:39" x14ac:dyDescent="0.35">
      <c r="B5" s="16"/>
      <c r="C5" s="16"/>
      <c r="D5" s="16"/>
      <c r="E5" s="34"/>
      <c r="F5" s="34"/>
      <c r="G5" s="34"/>
      <c r="H5" s="34"/>
      <c r="I5" s="34"/>
      <c r="J5" s="34"/>
      <c r="K5" s="34"/>
      <c r="L5" s="16"/>
      <c r="M5" s="16"/>
      <c r="N5" s="16"/>
      <c r="O5" s="16"/>
      <c r="P5" s="16"/>
    </row>
    <row r="6" spans="1:39" x14ac:dyDescent="0.35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8" spans="1:39" x14ac:dyDescent="0.35">
      <c r="B8" t="s">
        <v>54</v>
      </c>
    </row>
    <row r="9" spans="1:39" x14ac:dyDescent="0.35">
      <c r="C9" s="4">
        <v>1000</v>
      </c>
      <c r="E9" s="4">
        <v>1050</v>
      </c>
      <c r="F9" s="17"/>
      <c r="G9" s="4">
        <v>1100</v>
      </c>
      <c r="H9" s="4">
        <v>1000</v>
      </c>
      <c r="I9" s="4">
        <v>950</v>
      </c>
      <c r="O9" s="18">
        <f>AVERAGE(C9,E9,G9,H9,I9)</f>
        <v>1020</v>
      </c>
      <c r="P9" s="13" t="s">
        <v>21</v>
      </c>
      <c r="V9" s="30" t="s">
        <v>0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5">
      <c r="V10" s="30" t="s">
        <v>1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x14ac:dyDescent="0.35">
      <c r="B11" t="s">
        <v>55</v>
      </c>
      <c r="I11" s="4">
        <v>350</v>
      </c>
      <c r="O11" s="4">
        <v>135</v>
      </c>
      <c r="P11" s="13" t="s">
        <v>23</v>
      </c>
    </row>
    <row r="12" spans="1:39" x14ac:dyDescent="0.35">
      <c r="V12" t="s">
        <v>2</v>
      </c>
      <c r="AA12" s="1" t="s">
        <v>3</v>
      </c>
    </row>
    <row r="13" spans="1:39" x14ac:dyDescent="0.35">
      <c r="B13" t="s">
        <v>56</v>
      </c>
      <c r="I13" s="4">
        <v>50</v>
      </c>
      <c r="L13" s="35"/>
      <c r="M13" s="35"/>
      <c r="O13" s="6">
        <f>(O9*O11)*(100-I13)/100</f>
        <v>68850</v>
      </c>
      <c r="P13" s="13" t="s">
        <v>57</v>
      </c>
      <c r="Y13" s="1" t="s">
        <v>4</v>
      </c>
      <c r="AA13" s="1" t="s">
        <v>5</v>
      </c>
      <c r="AC13" s="1" t="s">
        <v>6</v>
      </c>
      <c r="AE13" s="1" t="s">
        <v>7</v>
      </c>
      <c r="AG13" s="2" t="s">
        <v>8</v>
      </c>
    </row>
    <row r="14" spans="1:39" x14ac:dyDescent="0.35">
      <c r="O14" s="12"/>
    </row>
    <row r="15" spans="1:39" x14ac:dyDescent="0.35">
      <c r="B15" t="s">
        <v>2</v>
      </c>
      <c r="G15" s="1" t="s">
        <v>3</v>
      </c>
      <c r="H15" t="s">
        <v>44</v>
      </c>
      <c r="I15" t="s">
        <v>44</v>
      </c>
    </row>
    <row r="16" spans="1:39" x14ac:dyDescent="0.35">
      <c r="E16" s="1" t="s">
        <v>4</v>
      </c>
      <c r="G16" s="1" t="s">
        <v>5</v>
      </c>
      <c r="H16" s="1" t="s">
        <v>45</v>
      </c>
      <c r="I16" s="1" t="s">
        <v>46</v>
      </c>
      <c r="K16" s="1" t="s">
        <v>6</v>
      </c>
      <c r="O16" s="2"/>
      <c r="Q16" s="1"/>
    </row>
    <row r="17" spans="1:20" x14ac:dyDescent="0.35">
      <c r="K17" s="2"/>
      <c r="L17" s="2"/>
      <c r="M17" s="2"/>
      <c r="N17" s="2"/>
      <c r="O17" s="2"/>
      <c r="P17" s="2"/>
      <c r="Q17" s="2"/>
      <c r="R17" s="2"/>
      <c r="S17" s="2"/>
    </row>
    <row r="18" spans="1:20" x14ac:dyDescent="0.35">
      <c r="E18" s="19" t="s">
        <v>9</v>
      </c>
      <c r="G18" s="4">
        <v>1</v>
      </c>
      <c r="H18" s="4">
        <v>1800</v>
      </c>
      <c r="I18" s="6">
        <f>H18*G18</f>
        <v>1800</v>
      </c>
      <c r="K18" s="4">
        <v>70</v>
      </c>
      <c r="L18" s="2"/>
      <c r="M18" s="2"/>
      <c r="N18" s="2"/>
      <c r="O18" s="2"/>
      <c r="P18" s="2"/>
      <c r="Q18" s="2"/>
      <c r="R18" s="2"/>
      <c r="S18" s="2"/>
      <c r="T18" s="15"/>
    </row>
    <row r="19" spans="1:20" x14ac:dyDescent="0.35">
      <c r="E19" s="19"/>
      <c r="L19" s="2"/>
      <c r="M19" s="2"/>
      <c r="N19" s="2"/>
      <c r="O19" s="2"/>
      <c r="P19" s="2"/>
      <c r="Q19" s="2"/>
      <c r="R19" s="2"/>
      <c r="S19" s="2"/>
      <c r="T19" s="15"/>
    </row>
    <row r="20" spans="1:20" x14ac:dyDescent="0.35">
      <c r="E20" s="19" t="s">
        <v>10</v>
      </c>
      <c r="G20" s="4">
        <v>45</v>
      </c>
      <c r="H20" s="4">
        <v>1400</v>
      </c>
      <c r="I20" s="6">
        <f>H20*G20</f>
        <v>63000</v>
      </c>
      <c r="K20" s="4">
        <v>70</v>
      </c>
      <c r="L20" s="2"/>
      <c r="M20" s="2"/>
      <c r="N20" s="2"/>
      <c r="O20" s="2"/>
      <c r="P20" s="2"/>
      <c r="Q20" s="2"/>
      <c r="R20" s="2"/>
      <c r="S20" s="2"/>
      <c r="T20" s="15"/>
    </row>
    <row r="21" spans="1:20" x14ac:dyDescent="0.35">
      <c r="E21" s="19"/>
      <c r="L21" s="2"/>
      <c r="M21" s="2"/>
      <c r="N21" s="2"/>
      <c r="O21" s="2"/>
      <c r="P21" s="2"/>
      <c r="Q21" s="2"/>
      <c r="R21" s="2"/>
      <c r="S21" s="2"/>
    </row>
    <row r="22" spans="1:20" x14ac:dyDescent="0.35">
      <c r="E22" s="19" t="s">
        <v>11</v>
      </c>
      <c r="G22" s="4">
        <v>0</v>
      </c>
      <c r="H22" s="4">
        <v>800</v>
      </c>
      <c r="I22" s="7">
        <f>H22*G22</f>
        <v>0</v>
      </c>
      <c r="K22" s="4">
        <v>70</v>
      </c>
      <c r="L22" s="2"/>
      <c r="M22" s="2"/>
      <c r="N22" s="2"/>
      <c r="O22" s="2"/>
      <c r="P22" s="2"/>
      <c r="Q22" s="2"/>
      <c r="R22" s="2"/>
      <c r="S22" s="2"/>
    </row>
    <row r="23" spans="1:20" x14ac:dyDescent="0.35">
      <c r="E23" s="19"/>
      <c r="L23" s="2"/>
      <c r="M23" s="2"/>
      <c r="N23" s="2"/>
      <c r="O23" s="2"/>
      <c r="P23" s="2"/>
      <c r="Q23" s="2"/>
      <c r="R23" s="2"/>
      <c r="S23" s="2"/>
    </row>
    <row r="24" spans="1:20" x14ac:dyDescent="0.35">
      <c r="E24" s="19" t="s">
        <v>12</v>
      </c>
      <c r="G24" s="4">
        <v>5</v>
      </c>
      <c r="H24" s="4">
        <v>500</v>
      </c>
      <c r="I24" s="6">
        <f>H24*G24</f>
        <v>2500</v>
      </c>
      <c r="K24" s="4">
        <v>70</v>
      </c>
      <c r="L24" s="2"/>
      <c r="M24" s="2"/>
      <c r="N24" s="2"/>
      <c r="O24" s="2"/>
      <c r="P24" s="2"/>
      <c r="Q24" s="2"/>
      <c r="R24" s="2"/>
      <c r="S24" s="2"/>
    </row>
    <row r="25" spans="1:20" x14ac:dyDescent="0.35">
      <c r="A25" s="8"/>
      <c r="B25" s="8"/>
      <c r="C25" s="8"/>
      <c r="D25" s="8"/>
      <c r="E25" s="9"/>
      <c r="F25" s="8"/>
      <c r="G25" s="10"/>
      <c r="H25" s="8"/>
      <c r="I25" s="8"/>
      <c r="K25" s="2"/>
      <c r="L25" s="2"/>
      <c r="M25" s="2"/>
      <c r="N25" s="2"/>
      <c r="O25" s="2"/>
      <c r="P25" s="2"/>
      <c r="Q25" s="2"/>
      <c r="R25" s="2"/>
      <c r="S25" s="2"/>
      <c r="T25" s="8"/>
    </row>
    <row r="26" spans="1:20" x14ac:dyDescent="0.35">
      <c r="B26" t="s">
        <v>47</v>
      </c>
      <c r="I26" s="29">
        <v>2.8000000000000001E-2</v>
      </c>
      <c r="K26" s="2"/>
      <c r="L26" s="2"/>
      <c r="M26" s="2"/>
      <c r="N26" s="2"/>
      <c r="O26" s="2"/>
      <c r="P26" s="2"/>
      <c r="Q26" s="2"/>
      <c r="R26" s="2"/>
      <c r="S26" s="2"/>
    </row>
    <row r="28" spans="1:20" x14ac:dyDescent="0.35">
      <c r="E28" s="6">
        <f>+(SUMPRODUCT(I18:I24,K18:K24))*I26</f>
        <v>131908</v>
      </c>
      <c r="F28" s="14" t="s">
        <v>58</v>
      </c>
      <c r="H28" s="15"/>
      <c r="M28" s="6">
        <f>O13-E28</f>
        <v>-63058</v>
      </c>
      <c r="N28" s="14" t="s">
        <v>15</v>
      </c>
      <c r="P28" s="15"/>
    </row>
    <row r="29" spans="1:20" x14ac:dyDescent="0.35">
      <c r="E29" s="6">
        <f>E28/O9</f>
        <v>129.32156862745097</v>
      </c>
      <c r="F29" s="14" t="s">
        <v>59</v>
      </c>
      <c r="M29" s="6">
        <f>M28/O9</f>
        <v>-61.821568627450979</v>
      </c>
      <c r="N29" s="14" t="s">
        <v>53</v>
      </c>
    </row>
    <row r="31" spans="1:20" s="35" customFormat="1" ht="18.5" x14ac:dyDescent="0.35">
      <c r="B31" s="36" t="s">
        <v>50</v>
      </c>
    </row>
    <row r="32" spans="1:20" ht="18.5" x14ac:dyDescent="0.45">
      <c r="B32" s="37" t="s">
        <v>52</v>
      </c>
    </row>
    <row r="33" spans="2:2" ht="18.5" x14ac:dyDescent="0.45">
      <c r="B33" s="37" t="s">
        <v>51</v>
      </c>
    </row>
  </sheetData>
  <sheetProtection password="C406" sheet="1" objects="1" scenarios="1"/>
  <mergeCells count="6">
    <mergeCell ref="A1:T1"/>
    <mergeCell ref="A2:T2"/>
    <mergeCell ref="A3:T3"/>
    <mergeCell ref="A6:T6"/>
    <mergeCell ref="V9:AM9"/>
    <mergeCell ref="V10:A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Original-hay</vt:lpstr>
      <vt:lpstr>My farm-hay</vt:lpstr>
      <vt:lpstr>Original baleage</vt:lpstr>
      <vt:lpstr>My farm-baleage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James Baker</dc:creator>
  <cp:lastModifiedBy>Michael James Baker</cp:lastModifiedBy>
  <dcterms:created xsi:type="dcterms:W3CDTF">2020-08-24T19:22:05Z</dcterms:created>
  <dcterms:modified xsi:type="dcterms:W3CDTF">2020-09-03T17:27:13Z</dcterms:modified>
</cp:coreProperties>
</file>